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11340" windowHeight="6795" activeTab="1"/>
  </bookViews>
  <sheets>
    <sheet name="daň.příjmy " sheetId="3" r:id="rId1"/>
    <sheet name="hazard" sheetId="4" r:id="rId2"/>
  </sheets>
  <calcPr calcId="145621"/>
</workbook>
</file>

<file path=xl/calcChain.xml><?xml version="1.0" encoding="utf-8"?>
<calcChain xmlns="http://schemas.openxmlformats.org/spreadsheetml/2006/main">
  <c r="S93" i="3" l="1"/>
  <c r="S92" i="3"/>
  <c r="R93" i="3"/>
  <c r="R92" i="3"/>
  <c r="P92" i="3"/>
  <c r="Q93" i="3"/>
  <c r="P93" i="3"/>
  <c r="Q92" i="3"/>
  <c r="O52" i="4"/>
  <c r="M52" i="4"/>
  <c r="K52" i="4"/>
  <c r="I52" i="4"/>
  <c r="H52" i="4" s="1"/>
  <c r="F52" i="4"/>
  <c r="D52" i="4"/>
  <c r="B52" i="4"/>
  <c r="O51" i="4"/>
  <c r="M51" i="4"/>
  <c r="K51" i="4"/>
  <c r="I51" i="4"/>
  <c r="F51" i="4"/>
  <c r="D51" i="4"/>
  <c r="B51" i="4"/>
  <c r="O50" i="4"/>
  <c r="M50" i="4"/>
  <c r="K50" i="4"/>
  <c r="I50" i="4"/>
  <c r="H50" i="4" s="1"/>
  <c r="F50" i="4"/>
  <c r="D50" i="4"/>
  <c r="B50" i="4"/>
  <c r="O49" i="4"/>
  <c r="M49" i="4"/>
  <c r="K49" i="4"/>
  <c r="I49" i="4"/>
  <c r="F49" i="4"/>
  <c r="D49" i="4"/>
  <c r="B49" i="4"/>
  <c r="O48" i="4"/>
  <c r="M48" i="4"/>
  <c r="K48" i="4"/>
  <c r="I48" i="4"/>
  <c r="H48" i="4" s="1"/>
  <c r="F48" i="4"/>
  <c r="D48" i="4"/>
  <c r="B48" i="4"/>
  <c r="O47" i="4"/>
  <c r="M47" i="4"/>
  <c r="K47" i="4"/>
  <c r="I47" i="4"/>
  <c r="F47" i="4"/>
  <c r="D47" i="4"/>
  <c r="B47" i="4"/>
  <c r="O46" i="4"/>
  <c r="M46" i="4"/>
  <c r="K46" i="4"/>
  <c r="I46" i="4"/>
  <c r="H46" i="4" s="1"/>
  <c r="F46" i="4"/>
  <c r="D46" i="4"/>
  <c r="B46" i="4"/>
  <c r="O45" i="4"/>
  <c r="M45" i="4"/>
  <c r="K45" i="4"/>
  <c r="I45" i="4"/>
  <c r="F45" i="4"/>
  <c r="D45" i="4"/>
  <c r="B45" i="4"/>
  <c r="O44" i="4"/>
  <c r="M44" i="4"/>
  <c r="K44" i="4"/>
  <c r="I44" i="4"/>
  <c r="H44" i="4" s="1"/>
  <c r="F44" i="4"/>
  <c r="D44" i="4"/>
  <c r="B44" i="4"/>
  <c r="O43" i="4"/>
  <c r="M43" i="4"/>
  <c r="K43" i="4"/>
  <c r="I43" i="4"/>
  <c r="F43" i="4"/>
  <c r="D43" i="4"/>
  <c r="B43" i="4"/>
  <c r="O42" i="4"/>
  <c r="N42" i="4" s="1"/>
  <c r="M42" i="4"/>
  <c r="K42" i="4"/>
  <c r="I42" i="4"/>
  <c r="F42" i="4"/>
  <c r="D42" i="4"/>
  <c r="B42" i="4"/>
  <c r="O41" i="4"/>
  <c r="N41" i="4" s="1"/>
  <c r="M41" i="4"/>
  <c r="L41" i="4" s="1"/>
  <c r="K41" i="4"/>
  <c r="J41" i="4" s="1"/>
  <c r="I41" i="4"/>
  <c r="H41" i="4" s="1"/>
  <c r="F41" i="4"/>
  <c r="D41" i="4"/>
  <c r="O38" i="4"/>
  <c r="M38" i="4"/>
  <c r="K38" i="4"/>
  <c r="I38" i="4"/>
  <c r="O37" i="4"/>
  <c r="M37" i="4"/>
  <c r="K37" i="4"/>
  <c r="N35" i="4"/>
  <c r="L35" i="4"/>
  <c r="J35" i="4"/>
  <c r="H35" i="4"/>
  <c r="F35" i="4"/>
  <c r="D35" i="4"/>
  <c r="B35" i="4"/>
  <c r="N34" i="4"/>
  <c r="L34" i="4"/>
  <c r="J34" i="4"/>
  <c r="H34" i="4"/>
  <c r="F34" i="4"/>
  <c r="D34" i="4"/>
  <c r="B34" i="4"/>
  <c r="N33" i="4"/>
  <c r="L33" i="4"/>
  <c r="J33" i="4"/>
  <c r="H33" i="4"/>
  <c r="F33" i="4"/>
  <c r="D33" i="4"/>
  <c r="B33" i="4"/>
  <c r="N32" i="4"/>
  <c r="L32" i="4"/>
  <c r="J32" i="4"/>
  <c r="H32" i="4"/>
  <c r="F32" i="4"/>
  <c r="D32" i="4"/>
  <c r="B32" i="4"/>
  <c r="N31" i="4"/>
  <c r="L31" i="4"/>
  <c r="J31" i="4"/>
  <c r="H31" i="4"/>
  <c r="F31" i="4"/>
  <c r="D31" i="4"/>
  <c r="B31" i="4"/>
  <c r="N30" i="4"/>
  <c r="L30" i="4"/>
  <c r="J30" i="4"/>
  <c r="H30" i="4"/>
  <c r="F30" i="4"/>
  <c r="D30" i="4"/>
  <c r="B30" i="4"/>
  <c r="N29" i="4"/>
  <c r="L29" i="4"/>
  <c r="J29" i="4"/>
  <c r="H29" i="4"/>
  <c r="F29" i="4"/>
  <c r="D29" i="4"/>
  <c r="B29" i="4"/>
  <c r="N28" i="4"/>
  <c r="L28" i="4"/>
  <c r="J28" i="4"/>
  <c r="H28" i="4"/>
  <c r="F28" i="4"/>
  <c r="D28" i="4"/>
  <c r="B28" i="4"/>
  <c r="N27" i="4"/>
  <c r="L27" i="4"/>
  <c r="J27" i="4"/>
  <c r="H27" i="4"/>
  <c r="F27" i="4"/>
  <c r="D27" i="4"/>
  <c r="B27" i="4"/>
  <c r="N26" i="4"/>
  <c r="L26" i="4"/>
  <c r="J26" i="4"/>
  <c r="H26" i="4"/>
  <c r="F26" i="4"/>
  <c r="D26" i="4"/>
  <c r="B26" i="4"/>
  <c r="N25" i="4"/>
  <c r="L25" i="4"/>
  <c r="J25" i="4"/>
  <c r="H25" i="4"/>
  <c r="F25" i="4"/>
  <c r="D25" i="4"/>
  <c r="B25" i="4"/>
  <c r="N24" i="4"/>
  <c r="L24" i="4"/>
  <c r="J24" i="4"/>
  <c r="H24" i="4"/>
  <c r="F24" i="4"/>
  <c r="D24" i="4"/>
  <c r="N18" i="4"/>
  <c r="L18" i="4"/>
  <c r="J18" i="4"/>
  <c r="H18" i="4"/>
  <c r="F18" i="4"/>
  <c r="D18" i="4"/>
  <c r="B18" i="4"/>
  <c r="N17" i="4"/>
  <c r="L17" i="4"/>
  <c r="J17" i="4"/>
  <c r="H17" i="4"/>
  <c r="F17" i="4"/>
  <c r="D17" i="4"/>
  <c r="B17" i="4"/>
  <c r="N16" i="4"/>
  <c r="L16" i="4"/>
  <c r="J16" i="4"/>
  <c r="H16" i="4"/>
  <c r="F16" i="4"/>
  <c r="D16" i="4"/>
  <c r="B16" i="4"/>
  <c r="N15" i="4"/>
  <c r="L15" i="4"/>
  <c r="J15" i="4"/>
  <c r="H15" i="4"/>
  <c r="F15" i="4"/>
  <c r="D15" i="4"/>
  <c r="B15" i="4"/>
  <c r="N14" i="4"/>
  <c r="L14" i="4"/>
  <c r="J14" i="4"/>
  <c r="H14" i="4"/>
  <c r="F14" i="4"/>
  <c r="D14" i="4"/>
  <c r="B14" i="4"/>
  <c r="N13" i="4"/>
  <c r="L13" i="4"/>
  <c r="J13" i="4"/>
  <c r="H13" i="4"/>
  <c r="F13" i="4"/>
  <c r="D13" i="4"/>
  <c r="B13" i="4"/>
  <c r="N12" i="4"/>
  <c r="L12" i="4"/>
  <c r="J12" i="4"/>
  <c r="H12" i="4"/>
  <c r="F12" i="4"/>
  <c r="D12" i="4"/>
  <c r="B12" i="4"/>
  <c r="N11" i="4"/>
  <c r="L11" i="4"/>
  <c r="J11" i="4"/>
  <c r="H11" i="4"/>
  <c r="F11" i="4"/>
  <c r="D11" i="4"/>
  <c r="B11" i="4"/>
  <c r="N10" i="4"/>
  <c r="L10" i="4"/>
  <c r="J10" i="4"/>
  <c r="H10" i="4"/>
  <c r="F10" i="4"/>
  <c r="D10" i="4"/>
  <c r="B10" i="4"/>
  <c r="N9" i="4"/>
  <c r="L9" i="4"/>
  <c r="J9" i="4"/>
  <c r="H9" i="4"/>
  <c r="F9" i="4"/>
  <c r="D9" i="4"/>
  <c r="B9" i="4"/>
  <c r="N8" i="4"/>
  <c r="L8" i="4"/>
  <c r="J8" i="4"/>
  <c r="H8" i="4"/>
  <c r="F8" i="4"/>
  <c r="D8" i="4"/>
  <c r="B8" i="4"/>
  <c r="N7" i="4"/>
  <c r="L7" i="4"/>
  <c r="J7" i="4"/>
  <c r="H7" i="4"/>
  <c r="F7" i="4"/>
  <c r="D7" i="4"/>
  <c r="N50" i="4" l="1"/>
  <c r="N43" i="4"/>
  <c r="H42" i="4"/>
  <c r="J51" i="4"/>
  <c r="J43" i="4"/>
  <c r="L46" i="4"/>
  <c r="L52" i="4"/>
  <c r="L44" i="4"/>
  <c r="N45" i="4"/>
  <c r="N46" i="4"/>
  <c r="H47" i="4"/>
  <c r="L49" i="4"/>
  <c r="N51" i="4"/>
  <c r="L47" i="4"/>
  <c r="L48" i="4"/>
  <c r="L50" i="4"/>
  <c r="H43" i="4"/>
  <c r="H45" i="4"/>
  <c r="N47" i="4"/>
  <c r="N49" i="4"/>
  <c r="L51" i="4"/>
  <c r="L42" i="4"/>
  <c r="J45" i="4"/>
  <c r="H49" i="4"/>
  <c r="L43" i="4"/>
  <c r="L45" i="4"/>
  <c r="J47" i="4"/>
  <c r="J49" i="4"/>
  <c r="H51" i="4"/>
  <c r="J42" i="4"/>
  <c r="J46" i="4"/>
  <c r="J50" i="4"/>
  <c r="J44" i="4"/>
  <c r="N44" i="4"/>
  <c r="J48" i="4"/>
  <c r="N48" i="4"/>
  <c r="J52" i="4"/>
  <c r="N52" i="4"/>
  <c r="R77" i="3"/>
  <c r="R79" i="3"/>
  <c r="R83" i="3"/>
  <c r="R85" i="3"/>
  <c r="R75" i="3"/>
  <c r="R60" i="3"/>
  <c r="R62" i="3"/>
  <c r="R64" i="3"/>
  <c r="R68" i="3"/>
  <c r="Q58" i="3"/>
  <c r="S58" i="3" s="1"/>
  <c r="P58" i="3"/>
  <c r="R58" i="3" s="1"/>
  <c r="R48" i="3"/>
  <c r="R52" i="3"/>
  <c r="P41" i="3"/>
  <c r="R41" i="3" s="1"/>
  <c r="S28" i="3"/>
  <c r="S30" i="3"/>
  <c r="S34" i="3"/>
  <c r="R24" i="3"/>
  <c r="Q24" i="3"/>
  <c r="S24" i="3" s="1"/>
  <c r="P24" i="3"/>
  <c r="Q86" i="3"/>
  <c r="S86" i="3" s="1"/>
  <c r="P86" i="3"/>
  <c r="R86" i="3" s="1"/>
  <c r="Q85" i="3"/>
  <c r="S85" i="3" s="1"/>
  <c r="P85" i="3"/>
  <c r="Q84" i="3"/>
  <c r="S84" i="3" s="1"/>
  <c r="P84" i="3"/>
  <c r="R84" i="3" s="1"/>
  <c r="Q83" i="3"/>
  <c r="S83" i="3" s="1"/>
  <c r="P83" i="3"/>
  <c r="Q82" i="3"/>
  <c r="S82" i="3" s="1"/>
  <c r="P82" i="3"/>
  <c r="R82" i="3" s="1"/>
  <c r="Q81" i="3"/>
  <c r="S81" i="3" s="1"/>
  <c r="P81" i="3"/>
  <c r="R81" i="3" s="1"/>
  <c r="Q80" i="3"/>
  <c r="S80" i="3" s="1"/>
  <c r="P80" i="3"/>
  <c r="R80" i="3" s="1"/>
  <c r="Q79" i="3"/>
  <c r="S79" i="3" s="1"/>
  <c r="P79" i="3"/>
  <c r="Q78" i="3"/>
  <c r="S78" i="3" s="1"/>
  <c r="P78" i="3"/>
  <c r="R78" i="3" s="1"/>
  <c r="Q77" i="3"/>
  <c r="S77" i="3" s="1"/>
  <c r="P77" i="3"/>
  <c r="Q76" i="3"/>
  <c r="S76" i="3" s="1"/>
  <c r="P76" i="3"/>
  <c r="R76" i="3" s="1"/>
  <c r="Q75" i="3"/>
  <c r="S75" i="3" s="1"/>
  <c r="P75" i="3"/>
  <c r="Q69" i="3"/>
  <c r="S69" i="3" s="1"/>
  <c r="P69" i="3"/>
  <c r="R69" i="3" s="1"/>
  <c r="Q68" i="3"/>
  <c r="S68" i="3" s="1"/>
  <c r="P68" i="3"/>
  <c r="Q67" i="3"/>
  <c r="S67" i="3" s="1"/>
  <c r="P67" i="3"/>
  <c r="R67" i="3" s="1"/>
  <c r="Q66" i="3"/>
  <c r="S66" i="3" s="1"/>
  <c r="P66" i="3"/>
  <c r="R66" i="3" s="1"/>
  <c r="Q65" i="3"/>
  <c r="S65" i="3" s="1"/>
  <c r="P65" i="3"/>
  <c r="R65" i="3" s="1"/>
  <c r="Q64" i="3"/>
  <c r="S64" i="3" s="1"/>
  <c r="P64" i="3"/>
  <c r="Q63" i="3"/>
  <c r="S63" i="3" s="1"/>
  <c r="P63" i="3"/>
  <c r="R63" i="3" s="1"/>
  <c r="Q62" i="3"/>
  <c r="S62" i="3" s="1"/>
  <c r="P62" i="3"/>
  <c r="Q61" i="3"/>
  <c r="S61" i="3" s="1"/>
  <c r="P61" i="3"/>
  <c r="R61" i="3" s="1"/>
  <c r="Q60" i="3"/>
  <c r="S60" i="3" s="1"/>
  <c r="P60" i="3"/>
  <c r="Q59" i="3"/>
  <c r="S59" i="3" s="1"/>
  <c r="P59" i="3"/>
  <c r="R59" i="3" s="1"/>
  <c r="Q52" i="3"/>
  <c r="S52" i="3" s="1"/>
  <c r="P52" i="3"/>
  <c r="Q51" i="3"/>
  <c r="S51" i="3" s="1"/>
  <c r="P51" i="3"/>
  <c r="R51" i="3" s="1"/>
  <c r="Q50" i="3"/>
  <c r="S50" i="3" s="1"/>
  <c r="P50" i="3"/>
  <c r="R50" i="3" s="1"/>
  <c r="Q49" i="3"/>
  <c r="S49" i="3" s="1"/>
  <c r="P49" i="3"/>
  <c r="R49" i="3" s="1"/>
  <c r="Q48" i="3"/>
  <c r="S48" i="3" s="1"/>
  <c r="P48" i="3"/>
  <c r="Q47" i="3"/>
  <c r="S47" i="3" s="1"/>
  <c r="P47" i="3"/>
  <c r="R47" i="3" s="1"/>
  <c r="Q46" i="3"/>
  <c r="S46" i="3" s="1"/>
  <c r="P46" i="3"/>
  <c r="R46" i="3" s="1"/>
  <c r="Q45" i="3"/>
  <c r="S45" i="3" s="1"/>
  <c r="P45" i="3"/>
  <c r="R45" i="3" s="1"/>
  <c r="Q44" i="3"/>
  <c r="S44" i="3" s="1"/>
  <c r="P44" i="3"/>
  <c r="R44" i="3" s="1"/>
  <c r="Q43" i="3"/>
  <c r="S43" i="3" s="1"/>
  <c r="P43" i="3"/>
  <c r="R43" i="3" s="1"/>
  <c r="Q42" i="3"/>
  <c r="S42" i="3" s="1"/>
  <c r="P42" i="3"/>
  <c r="R42" i="3" s="1"/>
  <c r="Q41" i="3"/>
  <c r="S41" i="3" s="1"/>
  <c r="Q35" i="3"/>
  <c r="S35" i="3" s="1"/>
  <c r="P35" i="3"/>
  <c r="R35" i="3" s="1"/>
  <c r="Q34" i="3"/>
  <c r="P34" i="3"/>
  <c r="R34" i="3" s="1"/>
  <c r="Q33" i="3"/>
  <c r="S33" i="3" s="1"/>
  <c r="P33" i="3"/>
  <c r="R33" i="3" s="1"/>
  <c r="Q32" i="3"/>
  <c r="S32" i="3" s="1"/>
  <c r="P32" i="3"/>
  <c r="R32" i="3" s="1"/>
  <c r="Q31" i="3"/>
  <c r="S31" i="3" s="1"/>
  <c r="P31" i="3"/>
  <c r="R31" i="3" s="1"/>
  <c r="Q30" i="3"/>
  <c r="P30" i="3"/>
  <c r="R30" i="3" s="1"/>
  <c r="Q29" i="3"/>
  <c r="S29" i="3" s="1"/>
  <c r="P29" i="3"/>
  <c r="R29" i="3" s="1"/>
  <c r="Q28" i="3"/>
  <c r="P28" i="3"/>
  <c r="R28" i="3" s="1"/>
  <c r="Q27" i="3"/>
  <c r="S27" i="3" s="1"/>
  <c r="P27" i="3"/>
  <c r="R27" i="3" s="1"/>
  <c r="Q26" i="3"/>
  <c r="S26" i="3" s="1"/>
  <c r="P26" i="3"/>
  <c r="R26" i="3" s="1"/>
  <c r="Q25" i="3"/>
  <c r="S25" i="3" s="1"/>
  <c r="P25" i="3"/>
  <c r="R25" i="3" s="1"/>
  <c r="S15" i="3"/>
  <c r="Q8" i="3"/>
  <c r="S8" i="3" s="1"/>
  <c r="Q9" i="3"/>
  <c r="S9" i="3" s="1"/>
  <c r="Q10" i="3"/>
  <c r="S10" i="3" s="1"/>
  <c r="Q11" i="3"/>
  <c r="S11" i="3" s="1"/>
  <c r="Q12" i="3"/>
  <c r="S12" i="3" s="1"/>
  <c r="Q13" i="3"/>
  <c r="S13" i="3" s="1"/>
  <c r="Q14" i="3"/>
  <c r="S14" i="3" s="1"/>
  <c r="Q15" i="3"/>
  <c r="Q16" i="3"/>
  <c r="S16" i="3" s="1"/>
  <c r="Q17" i="3"/>
  <c r="S17" i="3" s="1"/>
  <c r="Q18" i="3"/>
  <c r="S18" i="3" s="1"/>
  <c r="Q7" i="3"/>
  <c r="S7" i="3" s="1"/>
  <c r="P8" i="3"/>
  <c r="R8" i="3" s="1"/>
  <c r="P9" i="3"/>
  <c r="R9" i="3" s="1"/>
  <c r="P10" i="3"/>
  <c r="R10" i="3" s="1"/>
  <c r="P11" i="3"/>
  <c r="R11" i="3" s="1"/>
  <c r="P12" i="3"/>
  <c r="R12" i="3" s="1"/>
  <c r="P13" i="3"/>
  <c r="R13" i="3" s="1"/>
  <c r="P14" i="3"/>
  <c r="R14" i="3" s="1"/>
  <c r="P15" i="3"/>
  <c r="R15" i="3" s="1"/>
  <c r="P16" i="3"/>
  <c r="R16" i="3" s="1"/>
  <c r="P17" i="3"/>
  <c r="R17" i="3" s="1"/>
  <c r="P18" i="3"/>
  <c r="R18" i="3" s="1"/>
  <c r="P7" i="3"/>
  <c r="R7" i="3" s="1"/>
  <c r="N120" i="3" l="1"/>
  <c r="N119" i="3"/>
  <c r="N118" i="3"/>
  <c r="N117" i="3"/>
  <c r="N116" i="3"/>
  <c r="N115" i="3"/>
  <c r="N114" i="3"/>
  <c r="N113" i="3"/>
  <c r="N112" i="3"/>
  <c r="N111" i="3"/>
  <c r="N110" i="3"/>
  <c r="N109" i="3"/>
  <c r="O89" i="3"/>
  <c r="O124" i="3" s="1"/>
  <c r="O88" i="3"/>
  <c r="O123" i="3" s="1"/>
  <c r="N86" i="3"/>
  <c r="N85" i="3"/>
  <c r="N84" i="3"/>
  <c r="N83" i="3"/>
  <c r="N82" i="3"/>
  <c r="N81" i="3"/>
  <c r="N80" i="3"/>
  <c r="N79" i="3"/>
  <c r="N78" i="3"/>
  <c r="N77" i="3"/>
  <c r="N76" i="3"/>
  <c r="N75" i="3"/>
  <c r="N69" i="3"/>
  <c r="N68" i="3"/>
  <c r="N67" i="3"/>
  <c r="N66" i="3"/>
  <c r="N65" i="3"/>
  <c r="N64" i="3"/>
  <c r="N63" i="3"/>
  <c r="N62" i="3"/>
  <c r="N61" i="3"/>
  <c r="N60" i="3"/>
  <c r="N59" i="3"/>
  <c r="N58" i="3"/>
  <c r="N52" i="3"/>
  <c r="N51" i="3"/>
  <c r="N50" i="3"/>
  <c r="N49" i="3"/>
  <c r="N48" i="3"/>
  <c r="N47" i="3"/>
  <c r="N46" i="3"/>
  <c r="N45" i="3"/>
  <c r="N44" i="3"/>
  <c r="N43" i="3"/>
  <c r="N42" i="3"/>
  <c r="N41" i="3"/>
  <c r="N35" i="3"/>
  <c r="N34" i="3"/>
  <c r="N33" i="3"/>
  <c r="N32" i="3"/>
  <c r="N31" i="3"/>
  <c r="N30" i="3"/>
  <c r="N29" i="3"/>
  <c r="N28" i="3"/>
  <c r="N27" i="3"/>
  <c r="N26" i="3"/>
  <c r="N25" i="3"/>
  <c r="N24" i="3"/>
  <c r="N18" i="3" l="1"/>
  <c r="N103" i="3" s="1"/>
  <c r="N138" i="3" s="1"/>
  <c r="N17" i="3"/>
  <c r="N102" i="3" s="1"/>
  <c r="N137" i="3" s="1"/>
  <c r="N16" i="3"/>
  <c r="N101" i="3" s="1"/>
  <c r="N136" i="3" s="1"/>
  <c r="N15" i="3"/>
  <c r="N100" i="3" s="1"/>
  <c r="N135" i="3" s="1"/>
  <c r="N14" i="3"/>
  <c r="N99" i="3" s="1"/>
  <c r="N134" i="3" s="1"/>
  <c r="N13" i="3"/>
  <c r="N98" i="3" s="1"/>
  <c r="N133" i="3" s="1"/>
  <c r="N12" i="3"/>
  <c r="N97" i="3" s="1"/>
  <c r="N132" i="3" s="1"/>
  <c r="N11" i="3"/>
  <c r="N96" i="3" s="1"/>
  <c r="N131" i="3" s="1"/>
  <c r="N10" i="3"/>
  <c r="N95" i="3" s="1"/>
  <c r="N130" i="3" s="1"/>
  <c r="N9" i="3"/>
  <c r="N94" i="3" s="1"/>
  <c r="N129" i="3" s="1"/>
  <c r="N8" i="3"/>
  <c r="N93" i="3" s="1"/>
  <c r="N128" i="3" s="1"/>
  <c r="N7" i="3"/>
  <c r="N92" i="3" s="1"/>
  <c r="L7" i="3"/>
  <c r="L24" i="3"/>
  <c r="L41" i="3"/>
  <c r="L58" i="3"/>
  <c r="L75" i="3"/>
  <c r="L109" i="3"/>
  <c r="L8" i="3"/>
  <c r="L25" i="3"/>
  <c r="L42" i="3"/>
  <c r="L59" i="3"/>
  <c r="L76" i="3"/>
  <c r="L110" i="3"/>
  <c r="L9" i="3"/>
  <c r="L26" i="3"/>
  <c r="L43" i="3"/>
  <c r="L60" i="3"/>
  <c r="L77" i="3"/>
  <c r="L111" i="3"/>
  <c r="L10" i="3"/>
  <c r="L27" i="3"/>
  <c r="L44" i="3"/>
  <c r="L61" i="3"/>
  <c r="L78" i="3"/>
  <c r="L112" i="3"/>
  <c r="L11" i="3"/>
  <c r="L28" i="3"/>
  <c r="L45" i="3"/>
  <c r="L62" i="3"/>
  <c r="L79" i="3"/>
  <c r="L113" i="3"/>
  <c r="L12" i="3"/>
  <c r="L29" i="3"/>
  <c r="L46" i="3"/>
  <c r="L63" i="3"/>
  <c r="L80" i="3"/>
  <c r="L114" i="3"/>
  <c r="L13" i="3"/>
  <c r="L30" i="3"/>
  <c r="L47" i="3"/>
  <c r="L64" i="3"/>
  <c r="L81" i="3"/>
  <c r="L115" i="3"/>
  <c r="L14" i="3"/>
  <c r="L31" i="3"/>
  <c r="L48" i="3"/>
  <c r="L65" i="3"/>
  <c r="L82" i="3"/>
  <c r="L116" i="3"/>
  <c r="L15" i="3"/>
  <c r="L32" i="3"/>
  <c r="L49" i="3"/>
  <c r="L66" i="3"/>
  <c r="L83" i="3"/>
  <c r="L117" i="3"/>
  <c r="L16" i="3"/>
  <c r="L33" i="3"/>
  <c r="L50" i="3"/>
  <c r="L67" i="3"/>
  <c r="L84" i="3"/>
  <c r="L118" i="3"/>
  <c r="L17" i="3"/>
  <c r="L34" i="3"/>
  <c r="L51" i="3"/>
  <c r="L68" i="3"/>
  <c r="L85" i="3"/>
  <c r="L119" i="3"/>
  <c r="L18" i="3"/>
  <c r="L35" i="3"/>
  <c r="L52" i="3"/>
  <c r="L69" i="3"/>
  <c r="L86" i="3"/>
  <c r="L120" i="3"/>
  <c r="M89" i="3"/>
  <c r="M124" i="3" s="1"/>
  <c r="M88" i="3"/>
  <c r="M123" i="3" s="1"/>
  <c r="J75" i="3"/>
  <c r="J7" i="3"/>
  <c r="J41" i="3"/>
  <c r="J58" i="3"/>
  <c r="J24" i="3"/>
  <c r="J109" i="3"/>
  <c r="J76" i="3"/>
  <c r="J8" i="3"/>
  <c r="J42" i="3"/>
  <c r="J59" i="3"/>
  <c r="J25" i="3"/>
  <c r="J110" i="3"/>
  <c r="K89" i="3"/>
  <c r="K124" i="3" s="1"/>
  <c r="J77" i="3"/>
  <c r="J9" i="3"/>
  <c r="J43" i="3"/>
  <c r="J60" i="3"/>
  <c r="J26" i="3"/>
  <c r="J111" i="3"/>
  <c r="J78" i="3"/>
  <c r="J10" i="3"/>
  <c r="J44" i="3"/>
  <c r="J61" i="3"/>
  <c r="J27" i="3"/>
  <c r="J112" i="3"/>
  <c r="J79" i="3"/>
  <c r="J11" i="3"/>
  <c r="J45" i="3"/>
  <c r="J62" i="3"/>
  <c r="J28" i="3"/>
  <c r="J113" i="3"/>
  <c r="J80" i="3"/>
  <c r="J12" i="3"/>
  <c r="J46" i="3"/>
  <c r="J63" i="3"/>
  <c r="J29" i="3"/>
  <c r="J114" i="3"/>
  <c r="J81" i="3"/>
  <c r="J13" i="3"/>
  <c r="J47" i="3"/>
  <c r="J64" i="3"/>
  <c r="J30" i="3"/>
  <c r="J115" i="3"/>
  <c r="J82" i="3"/>
  <c r="J14" i="3"/>
  <c r="J48" i="3"/>
  <c r="J65" i="3"/>
  <c r="J31" i="3"/>
  <c r="J116" i="3"/>
  <c r="J83" i="3"/>
  <c r="J15" i="3"/>
  <c r="J49" i="3"/>
  <c r="J66" i="3"/>
  <c r="J32" i="3"/>
  <c r="J117" i="3"/>
  <c r="J84" i="3"/>
  <c r="J16" i="3"/>
  <c r="J50" i="3"/>
  <c r="J67" i="3"/>
  <c r="J33" i="3"/>
  <c r="J118" i="3"/>
  <c r="J85" i="3"/>
  <c r="J17" i="3"/>
  <c r="J51" i="3"/>
  <c r="J68" i="3"/>
  <c r="J34" i="3"/>
  <c r="J119" i="3"/>
  <c r="J86" i="3"/>
  <c r="J18" i="3"/>
  <c r="J52" i="3"/>
  <c r="J69" i="3"/>
  <c r="J35" i="3"/>
  <c r="J120" i="3"/>
  <c r="K88" i="3"/>
  <c r="K123" i="3" s="1"/>
  <c r="H7" i="3"/>
  <c r="H8" i="3"/>
  <c r="H9" i="3"/>
  <c r="H10" i="3"/>
  <c r="H11" i="3"/>
  <c r="H12" i="3"/>
  <c r="H13" i="3"/>
  <c r="H14" i="3"/>
  <c r="H15" i="3"/>
  <c r="H16" i="3"/>
  <c r="H17" i="3"/>
  <c r="H18" i="3"/>
  <c r="H24" i="3"/>
  <c r="H25" i="3"/>
  <c r="H26" i="3"/>
  <c r="H27" i="3"/>
  <c r="H28" i="3"/>
  <c r="H29" i="3"/>
  <c r="H30" i="3"/>
  <c r="H31" i="3"/>
  <c r="H32" i="3"/>
  <c r="H33" i="3"/>
  <c r="H34" i="3"/>
  <c r="H35" i="3"/>
  <c r="H41" i="3"/>
  <c r="H42" i="3"/>
  <c r="H43" i="3"/>
  <c r="H44" i="3"/>
  <c r="H45" i="3"/>
  <c r="H46" i="3"/>
  <c r="H47" i="3"/>
  <c r="H48" i="3"/>
  <c r="H49" i="3"/>
  <c r="H50" i="3"/>
  <c r="H51" i="3"/>
  <c r="H52" i="3"/>
  <c r="H58" i="3"/>
  <c r="H59" i="3"/>
  <c r="H60" i="3"/>
  <c r="H61" i="3"/>
  <c r="H62" i="3"/>
  <c r="H63" i="3"/>
  <c r="H64" i="3"/>
  <c r="H65" i="3"/>
  <c r="H66" i="3"/>
  <c r="H67" i="3"/>
  <c r="H68" i="3"/>
  <c r="H69" i="3"/>
  <c r="H75" i="3"/>
  <c r="H92" i="3" s="1"/>
  <c r="H76" i="3"/>
  <c r="H93" i="3" s="1"/>
  <c r="H77" i="3"/>
  <c r="H78" i="3"/>
  <c r="H79" i="3"/>
  <c r="H80" i="3"/>
  <c r="H81" i="3"/>
  <c r="H98" i="3" s="1"/>
  <c r="H82" i="3"/>
  <c r="H83" i="3"/>
  <c r="H84" i="3"/>
  <c r="H101" i="3" s="1"/>
  <c r="H85" i="3"/>
  <c r="H86" i="3"/>
  <c r="I88" i="3"/>
  <c r="I123" i="3" s="1"/>
  <c r="H109" i="3"/>
  <c r="H110" i="3"/>
  <c r="H111" i="3"/>
  <c r="H112" i="3"/>
  <c r="H113" i="3"/>
  <c r="H114" i="3"/>
  <c r="H115" i="3"/>
  <c r="H116" i="3"/>
  <c r="H117" i="3"/>
  <c r="H118" i="3"/>
  <c r="H119" i="3"/>
  <c r="H120" i="3"/>
  <c r="I89" i="3"/>
  <c r="I124" i="3" s="1"/>
  <c r="D7" i="3"/>
  <c r="F7" i="3"/>
  <c r="B8" i="3"/>
  <c r="D8" i="3"/>
  <c r="F8" i="3"/>
  <c r="B9" i="3"/>
  <c r="D9" i="3"/>
  <c r="F9" i="3"/>
  <c r="B10" i="3"/>
  <c r="D10" i="3"/>
  <c r="F10" i="3"/>
  <c r="B11" i="3"/>
  <c r="D11" i="3"/>
  <c r="F11" i="3"/>
  <c r="B12" i="3"/>
  <c r="D12" i="3"/>
  <c r="F12" i="3"/>
  <c r="B13" i="3"/>
  <c r="D13" i="3"/>
  <c r="F13" i="3"/>
  <c r="B14" i="3"/>
  <c r="D14" i="3"/>
  <c r="F14" i="3"/>
  <c r="B15" i="3"/>
  <c r="D15" i="3"/>
  <c r="F15" i="3"/>
  <c r="B16" i="3"/>
  <c r="D16" i="3"/>
  <c r="F16" i="3"/>
  <c r="B17" i="3"/>
  <c r="D17" i="3"/>
  <c r="F17" i="3"/>
  <c r="B18" i="3"/>
  <c r="D18" i="3"/>
  <c r="F18" i="3"/>
  <c r="D24" i="3"/>
  <c r="F24" i="3"/>
  <c r="B25" i="3"/>
  <c r="D25" i="3"/>
  <c r="F25" i="3"/>
  <c r="B26" i="3"/>
  <c r="D26" i="3"/>
  <c r="F26" i="3"/>
  <c r="B27" i="3"/>
  <c r="D27" i="3"/>
  <c r="F27" i="3"/>
  <c r="B28" i="3"/>
  <c r="D28" i="3"/>
  <c r="F28" i="3"/>
  <c r="B29" i="3"/>
  <c r="D29" i="3"/>
  <c r="F29" i="3"/>
  <c r="B30" i="3"/>
  <c r="D30" i="3"/>
  <c r="F30" i="3"/>
  <c r="B31" i="3"/>
  <c r="D31" i="3"/>
  <c r="F31" i="3"/>
  <c r="B32" i="3"/>
  <c r="D32" i="3"/>
  <c r="F32" i="3"/>
  <c r="B33" i="3"/>
  <c r="D33" i="3"/>
  <c r="F33" i="3"/>
  <c r="B34" i="3"/>
  <c r="D34" i="3"/>
  <c r="F34" i="3"/>
  <c r="B35" i="3"/>
  <c r="D35" i="3"/>
  <c r="F35" i="3"/>
  <c r="D41" i="3"/>
  <c r="F41" i="3"/>
  <c r="B42" i="3"/>
  <c r="D42" i="3"/>
  <c r="F42" i="3"/>
  <c r="B43" i="3"/>
  <c r="D43" i="3"/>
  <c r="F43" i="3"/>
  <c r="B44" i="3"/>
  <c r="D44" i="3"/>
  <c r="F44" i="3"/>
  <c r="B45" i="3"/>
  <c r="D45" i="3"/>
  <c r="F45" i="3"/>
  <c r="B46" i="3"/>
  <c r="D46" i="3"/>
  <c r="F46" i="3"/>
  <c r="B47" i="3"/>
  <c r="D47" i="3"/>
  <c r="F47" i="3"/>
  <c r="B48" i="3"/>
  <c r="D48" i="3"/>
  <c r="F48" i="3"/>
  <c r="B49" i="3"/>
  <c r="D49" i="3"/>
  <c r="F49" i="3"/>
  <c r="B50" i="3"/>
  <c r="D50" i="3"/>
  <c r="F50" i="3"/>
  <c r="B51" i="3"/>
  <c r="D51" i="3"/>
  <c r="F51" i="3"/>
  <c r="B52" i="3"/>
  <c r="D52" i="3"/>
  <c r="F52" i="3"/>
  <c r="D58" i="3"/>
  <c r="F58" i="3"/>
  <c r="B59" i="3"/>
  <c r="D59" i="3"/>
  <c r="F59" i="3"/>
  <c r="B60" i="3"/>
  <c r="D60" i="3"/>
  <c r="F60" i="3"/>
  <c r="B61" i="3"/>
  <c r="D61" i="3"/>
  <c r="F61" i="3"/>
  <c r="B62" i="3"/>
  <c r="D62" i="3"/>
  <c r="F62" i="3"/>
  <c r="B63" i="3"/>
  <c r="D63" i="3"/>
  <c r="F63" i="3"/>
  <c r="B64" i="3"/>
  <c r="D64" i="3"/>
  <c r="F64" i="3"/>
  <c r="B65" i="3"/>
  <c r="D65" i="3"/>
  <c r="F65" i="3"/>
  <c r="B66" i="3"/>
  <c r="D66" i="3"/>
  <c r="F66" i="3"/>
  <c r="B67" i="3"/>
  <c r="D67" i="3"/>
  <c r="F67" i="3"/>
  <c r="B68" i="3"/>
  <c r="D68" i="3"/>
  <c r="F68" i="3"/>
  <c r="B69" i="3"/>
  <c r="D69" i="3"/>
  <c r="F69" i="3"/>
  <c r="D75" i="3"/>
  <c r="F75" i="3"/>
  <c r="B76" i="3"/>
  <c r="D76" i="3"/>
  <c r="F76" i="3"/>
  <c r="B77" i="3"/>
  <c r="D77" i="3"/>
  <c r="F77" i="3"/>
  <c r="B78" i="3"/>
  <c r="D78" i="3"/>
  <c r="F78" i="3"/>
  <c r="B79" i="3"/>
  <c r="D79" i="3"/>
  <c r="F79" i="3"/>
  <c r="B80" i="3"/>
  <c r="D80" i="3"/>
  <c r="F80" i="3"/>
  <c r="B81" i="3"/>
  <c r="D81" i="3"/>
  <c r="F81" i="3"/>
  <c r="B82" i="3"/>
  <c r="D82" i="3"/>
  <c r="F82" i="3"/>
  <c r="B83" i="3"/>
  <c r="D83" i="3"/>
  <c r="F83" i="3"/>
  <c r="B84" i="3"/>
  <c r="D84" i="3"/>
  <c r="F84" i="3"/>
  <c r="B85" i="3"/>
  <c r="D85" i="3"/>
  <c r="F85" i="3"/>
  <c r="B86" i="3"/>
  <c r="D86" i="3"/>
  <c r="F86" i="3"/>
  <c r="C88" i="3"/>
  <c r="C123" i="3" s="1"/>
  <c r="E88" i="3"/>
  <c r="E123" i="3" s="1"/>
  <c r="G88" i="3"/>
  <c r="G123" i="3" s="1"/>
  <c r="C89" i="3"/>
  <c r="C124" i="3" s="1"/>
  <c r="E89" i="3"/>
  <c r="E124" i="3" s="1"/>
  <c r="G89" i="3"/>
  <c r="G124" i="3" s="1"/>
  <c r="B92" i="3"/>
  <c r="B127" i="3" s="1"/>
  <c r="D109" i="3"/>
  <c r="F109" i="3"/>
  <c r="B110" i="3"/>
  <c r="D110" i="3"/>
  <c r="F110" i="3"/>
  <c r="B111" i="3"/>
  <c r="D111" i="3"/>
  <c r="F111" i="3"/>
  <c r="B112" i="3"/>
  <c r="D112" i="3"/>
  <c r="F112" i="3"/>
  <c r="B113" i="3"/>
  <c r="D113" i="3"/>
  <c r="F113" i="3"/>
  <c r="B114" i="3"/>
  <c r="D114" i="3"/>
  <c r="F114" i="3"/>
  <c r="B115" i="3"/>
  <c r="D115" i="3"/>
  <c r="F115" i="3"/>
  <c r="B116" i="3"/>
  <c r="D116" i="3"/>
  <c r="F116" i="3"/>
  <c r="B117" i="3"/>
  <c r="D117" i="3"/>
  <c r="F117" i="3"/>
  <c r="B118" i="3"/>
  <c r="D118" i="3"/>
  <c r="F118" i="3"/>
  <c r="B119" i="3"/>
  <c r="D119" i="3"/>
  <c r="F119" i="3"/>
  <c r="B120" i="3"/>
  <c r="D120" i="3"/>
  <c r="F120" i="3"/>
  <c r="H128" i="3" l="1"/>
  <c r="L95" i="3"/>
  <c r="L130" i="3" s="1"/>
  <c r="B94" i="3"/>
  <c r="H133" i="3"/>
  <c r="L101" i="3"/>
  <c r="L136" i="3" s="1"/>
  <c r="H103" i="3"/>
  <c r="H138" i="3" s="1"/>
  <c r="J103" i="3"/>
  <c r="J138" i="3" s="1"/>
  <c r="L93" i="3"/>
  <c r="L128" i="3" s="1"/>
  <c r="L92" i="3"/>
  <c r="M92" i="3" s="1"/>
  <c r="J96" i="3"/>
  <c r="J131" i="3" s="1"/>
  <c r="B103" i="3"/>
  <c r="B138" i="3" s="1"/>
  <c r="F101" i="3"/>
  <c r="F136" i="3" s="1"/>
  <c r="D100" i="3"/>
  <c r="D135" i="3" s="1"/>
  <c r="F97" i="3"/>
  <c r="F132" i="3" s="1"/>
  <c r="D96" i="3"/>
  <c r="D131" i="3" s="1"/>
  <c r="H97" i="3"/>
  <c r="H132" i="3" s="1"/>
  <c r="J98" i="3"/>
  <c r="J133" i="3" s="1"/>
  <c r="J97" i="3"/>
  <c r="J132" i="3" s="1"/>
  <c r="H127" i="3"/>
  <c r="I127" i="3" s="1"/>
  <c r="I92" i="3"/>
  <c r="I93" i="3" s="1"/>
  <c r="H100" i="3"/>
  <c r="H135" i="3" s="1"/>
  <c r="H102" i="3"/>
  <c r="H137" i="3" s="1"/>
  <c r="J102" i="3"/>
  <c r="J137" i="3" s="1"/>
  <c r="J101" i="3"/>
  <c r="J136" i="3" s="1"/>
  <c r="J92" i="3"/>
  <c r="K92" i="3" s="1"/>
  <c r="B99" i="3"/>
  <c r="B134" i="3" s="1"/>
  <c r="F93" i="3"/>
  <c r="F128" i="3" s="1"/>
  <c r="H96" i="3"/>
  <c r="H131" i="3" s="1"/>
  <c r="J94" i="3"/>
  <c r="J129" i="3" s="1"/>
  <c r="L103" i="3"/>
  <c r="L138" i="3" s="1"/>
  <c r="L99" i="3"/>
  <c r="L134" i="3" s="1"/>
  <c r="D95" i="3"/>
  <c r="D130" i="3" s="1"/>
  <c r="B93" i="3"/>
  <c r="B128" i="3" s="1"/>
  <c r="C128" i="3" s="1"/>
  <c r="D101" i="3"/>
  <c r="D136" i="3" s="1"/>
  <c r="B96" i="3"/>
  <c r="B131" i="3" s="1"/>
  <c r="D93" i="3"/>
  <c r="D128" i="3" s="1"/>
  <c r="D102" i="3"/>
  <c r="D137" i="3" s="1"/>
  <c r="B101" i="3"/>
  <c r="B136" i="3" s="1"/>
  <c r="D98" i="3"/>
  <c r="D133" i="3" s="1"/>
  <c r="B97" i="3"/>
  <c r="B132" i="3" s="1"/>
  <c r="D94" i="3"/>
  <c r="D129" i="3" s="1"/>
  <c r="D103" i="3"/>
  <c r="D138" i="3" s="1"/>
  <c r="F100" i="3"/>
  <c r="F135" i="3" s="1"/>
  <c r="D99" i="3"/>
  <c r="D134" i="3" s="1"/>
  <c r="B98" i="3"/>
  <c r="B133" i="3" s="1"/>
  <c r="F92" i="3"/>
  <c r="G92" i="3" s="1"/>
  <c r="H94" i="3"/>
  <c r="H129" i="3" s="1"/>
  <c r="J93" i="3"/>
  <c r="J128" i="3" s="1"/>
  <c r="L98" i="3"/>
  <c r="L133" i="3" s="1"/>
  <c r="L97" i="3"/>
  <c r="L132" i="3" s="1"/>
  <c r="L96" i="3"/>
  <c r="L131" i="3" s="1"/>
  <c r="B129" i="3"/>
  <c r="F103" i="3"/>
  <c r="F138" i="3" s="1"/>
  <c r="F98" i="3"/>
  <c r="F133" i="3" s="1"/>
  <c r="D92" i="3"/>
  <c r="F95" i="3"/>
  <c r="F130" i="3" s="1"/>
  <c r="J99" i="3"/>
  <c r="J134" i="3" s="1"/>
  <c r="J95" i="3"/>
  <c r="J130" i="3" s="1"/>
  <c r="L102" i="3"/>
  <c r="L137" i="3" s="1"/>
  <c r="L94" i="3"/>
  <c r="L129" i="3" s="1"/>
  <c r="B102" i="3"/>
  <c r="B137" i="3" s="1"/>
  <c r="F99" i="3"/>
  <c r="F134" i="3" s="1"/>
  <c r="B95" i="3"/>
  <c r="B130" i="3" s="1"/>
  <c r="D97" i="3"/>
  <c r="D132" i="3" s="1"/>
  <c r="F102" i="3"/>
  <c r="F137" i="3" s="1"/>
  <c r="B100" i="3"/>
  <c r="B135" i="3" s="1"/>
  <c r="F94" i="3"/>
  <c r="F129" i="3" s="1"/>
  <c r="H136" i="3"/>
  <c r="F96" i="3"/>
  <c r="F131" i="3" s="1"/>
  <c r="H95" i="3"/>
  <c r="H130" i="3" s="1"/>
  <c r="L100" i="3"/>
  <c r="L135" i="3" s="1"/>
  <c r="O92" i="3"/>
  <c r="O93" i="3" s="1"/>
  <c r="O94" i="3" s="1"/>
  <c r="N127" i="3"/>
  <c r="O127" i="3" s="1"/>
  <c r="O128" i="3" s="1"/>
  <c r="O129" i="3" s="1"/>
  <c r="O130" i="3" s="1"/>
  <c r="O131" i="3" s="1"/>
  <c r="O132" i="3" s="1"/>
  <c r="O133" i="3" s="1"/>
  <c r="O134" i="3" s="1"/>
  <c r="O135" i="3" s="1"/>
  <c r="O136" i="3" s="1"/>
  <c r="O137" i="3" s="1"/>
  <c r="O138" i="3" s="1"/>
  <c r="H99" i="3"/>
  <c r="H134" i="3" s="1"/>
  <c r="J100" i="3"/>
  <c r="J135" i="3" s="1"/>
  <c r="O95" i="3" l="1"/>
  <c r="P94" i="3"/>
  <c r="R94" i="3" s="1"/>
  <c r="Q94" i="3"/>
  <c r="S94" i="3" s="1"/>
  <c r="G93" i="3"/>
  <c r="I128" i="3"/>
  <c r="I129" i="3" s="1"/>
  <c r="I130" i="3" s="1"/>
  <c r="I131" i="3" s="1"/>
  <c r="I132" i="3" s="1"/>
  <c r="I133" i="3" s="1"/>
  <c r="I134" i="3" s="1"/>
  <c r="I135" i="3" s="1"/>
  <c r="I136" i="3" s="1"/>
  <c r="I137" i="3" s="1"/>
  <c r="I138" i="3" s="1"/>
  <c r="L127" i="3"/>
  <c r="M127" i="3" s="1"/>
  <c r="M128" i="3" s="1"/>
  <c r="M129" i="3" s="1"/>
  <c r="M130" i="3" s="1"/>
  <c r="M131" i="3" s="1"/>
  <c r="M132" i="3" s="1"/>
  <c r="M133" i="3" s="1"/>
  <c r="M134" i="3" s="1"/>
  <c r="M135" i="3" s="1"/>
  <c r="M136" i="3" s="1"/>
  <c r="M137" i="3" s="1"/>
  <c r="M138" i="3" s="1"/>
  <c r="C93" i="3"/>
  <c r="C94" i="3" s="1"/>
  <c r="C95" i="3" s="1"/>
  <c r="C96" i="3" s="1"/>
  <c r="C97" i="3" s="1"/>
  <c r="C98" i="3" s="1"/>
  <c r="C99" i="3" s="1"/>
  <c r="C100" i="3" s="1"/>
  <c r="C101" i="3" s="1"/>
  <c r="C102" i="3" s="1"/>
  <c r="C103" i="3" s="1"/>
  <c r="J127" i="3"/>
  <c r="K127" i="3" s="1"/>
  <c r="K128" i="3" s="1"/>
  <c r="K129" i="3" s="1"/>
  <c r="K130" i="3" s="1"/>
  <c r="K131" i="3" s="1"/>
  <c r="K132" i="3" s="1"/>
  <c r="K133" i="3" s="1"/>
  <c r="K134" i="3" s="1"/>
  <c r="K135" i="3" s="1"/>
  <c r="K136" i="3" s="1"/>
  <c r="K137" i="3" s="1"/>
  <c r="K138" i="3" s="1"/>
  <c r="I94" i="3"/>
  <c r="I95" i="3" s="1"/>
  <c r="I96" i="3" s="1"/>
  <c r="I97" i="3" s="1"/>
  <c r="I98" i="3" s="1"/>
  <c r="I99" i="3" s="1"/>
  <c r="I100" i="3" s="1"/>
  <c r="I101" i="3" s="1"/>
  <c r="I102" i="3" s="1"/>
  <c r="I103" i="3" s="1"/>
  <c r="F127" i="3"/>
  <c r="G127" i="3" s="1"/>
  <c r="G128" i="3" s="1"/>
  <c r="G129" i="3" s="1"/>
  <c r="G130" i="3" s="1"/>
  <c r="G131" i="3" s="1"/>
  <c r="G132" i="3" s="1"/>
  <c r="G133" i="3" s="1"/>
  <c r="G134" i="3" s="1"/>
  <c r="G135" i="3" s="1"/>
  <c r="G136" i="3" s="1"/>
  <c r="G137" i="3" s="1"/>
  <c r="G138" i="3" s="1"/>
  <c r="C129" i="3"/>
  <c r="C130" i="3" s="1"/>
  <c r="C131" i="3" s="1"/>
  <c r="C132" i="3" s="1"/>
  <c r="C133" i="3" s="1"/>
  <c r="C134" i="3" s="1"/>
  <c r="C135" i="3" s="1"/>
  <c r="C136" i="3" s="1"/>
  <c r="C137" i="3" s="1"/>
  <c r="C138" i="3" s="1"/>
  <c r="M93" i="3"/>
  <c r="M94" i="3" s="1"/>
  <c r="M95" i="3" s="1"/>
  <c r="M96" i="3" s="1"/>
  <c r="M97" i="3" s="1"/>
  <c r="M98" i="3" s="1"/>
  <c r="M99" i="3" s="1"/>
  <c r="M100" i="3" s="1"/>
  <c r="M101" i="3" s="1"/>
  <c r="M102" i="3" s="1"/>
  <c r="M103" i="3" s="1"/>
  <c r="K93" i="3"/>
  <c r="K94" i="3" s="1"/>
  <c r="K95" i="3" s="1"/>
  <c r="K96" i="3" s="1"/>
  <c r="K97" i="3" s="1"/>
  <c r="K98" i="3" s="1"/>
  <c r="K99" i="3" s="1"/>
  <c r="K100" i="3" s="1"/>
  <c r="K101" i="3" s="1"/>
  <c r="K102" i="3" s="1"/>
  <c r="K103" i="3" s="1"/>
  <c r="E92" i="3"/>
  <c r="E93" i="3" s="1"/>
  <c r="E94" i="3" s="1"/>
  <c r="E95" i="3" s="1"/>
  <c r="E96" i="3" s="1"/>
  <c r="E97" i="3" s="1"/>
  <c r="E98" i="3" s="1"/>
  <c r="E99" i="3" s="1"/>
  <c r="E100" i="3" s="1"/>
  <c r="E101" i="3" s="1"/>
  <c r="E102" i="3" s="1"/>
  <c r="E103" i="3" s="1"/>
  <c r="D127" i="3"/>
  <c r="E127" i="3" s="1"/>
  <c r="E128" i="3" s="1"/>
  <c r="E129" i="3" s="1"/>
  <c r="E130" i="3" s="1"/>
  <c r="E131" i="3" s="1"/>
  <c r="E132" i="3" s="1"/>
  <c r="E133" i="3" s="1"/>
  <c r="E134" i="3" s="1"/>
  <c r="E135" i="3" s="1"/>
  <c r="E136" i="3" s="1"/>
  <c r="E137" i="3" s="1"/>
  <c r="E138" i="3" s="1"/>
  <c r="G94" i="3"/>
  <c r="G95" i="3" s="1"/>
  <c r="G96" i="3" s="1"/>
  <c r="G97" i="3" s="1"/>
  <c r="G98" i="3" s="1"/>
  <c r="G99" i="3" s="1"/>
  <c r="G100" i="3" s="1"/>
  <c r="G101" i="3" s="1"/>
  <c r="G102" i="3" s="1"/>
  <c r="G103" i="3" s="1"/>
  <c r="O96" i="3" l="1"/>
  <c r="Q95" i="3"/>
  <c r="S95" i="3" s="1"/>
  <c r="P95" i="3"/>
  <c r="R95" i="3" s="1"/>
  <c r="O97" i="3" l="1"/>
  <c r="P96" i="3"/>
  <c r="R96" i="3" s="1"/>
  <c r="Q96" i="3"/>
  <c r="S96" i="3" s="1"/>
  <c r="O98" i="3" l="1"/>
  <c r="Q97" i="3"/>
  <c r="S97" i="3" s="1"/>
  <c r="P97" i="3"/>
  <c r="R97" i="3" s="1"/>
  <c r="O99" i="3" l="1"/>
  <c r="P98" i="3"/>
  <c r="R98" i="3" s="1"/>
  <c r="Q98" i="3"/>
  <c r="S98" i="3" s="1"/>
  <c r="O100" i="3" l="1"/>
  <c r="Q99" i="3"/>
  <c r="S99" i="3" s="1"/>
  <c r="P99" i="3"/>
  <c r="R99" i="3" s="1"/>
  <c r="O101" i="3" l="1"/>
  <c r="P100" i="3"/>
  <c r="R100" i="3" s="1"/>
  <c r="Q100" i="3"/>
  <c r="S100" i="3" s="1"/>
  <c r="O102" i="3" l="1"/>
  <c r="Q101" i="3"/>
  <c r="S101" i="3" s="1"/>
  <c r="P101" i="3"/>
  <c r="R101" i="3" s="1"/>
  <c r="O103" i="3" l="1"/>
  <c r="P102" i="3"/>
  <c r="R102" i="3" s="1"/>
  <c r="Q102" i="3"/>
  <c r="S102" i="3" s="1"/>
  <c r="Q103" i="3" l="1"/>
  <c r="S103" i="3" s="1"/>
  <c r="P103" i="3"/>
  <c r="R103" i="3" s="1"/>
</calcChain>
</file>

<file path=xl/sharedStrings.xml><?xml version="1.0" encoding="utf-8"?>
<sst xmlns="http://schemas.openxmlformats.org/spreadsheetml/2006/main" count="410" uniqueCount="39">
  <si>
    <t>kumul. součet</t>
  </si>
  <si>
    <t>DPH</t>
  </si>
  <si>
    <t>DzP PO</t>
  </si>
  <si>
    <t>DzP záv. práce</t>
  </si>
  <si>
    <t xml:space="preserve">1511    Dz </t>
  </si>
  <si>
    <t>nemovit. 100%</t>
  </si>
  <si>
    <t>DzP FO z podn</t>
  </si>
  <si>
    <t>FO srážková</t>
  </si>
  <si>
    <t xml:space="preserve">1113   DzP </t>
  </si>
  <si>
    <t>měsíčně</t>
  </si>
  <si>
    <t>DANĚ CELKEM</t>
  </si>
  <si>
    <t>2009</t>
  </si>
  <si>
    <t>SDÍLENÉ DANĚ CELKEM</t>
  </si>
  <si>
    <t>1113 DzP</t>
  </si>
  <si>
    <t>Odvod loterie</t>
  </si>
  <si>
    <t>Odvod VHP</t>
  </si>
  <si>
    <t>HAZARD CELKEM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</si>
  <si>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</si>
  <si>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</si>
  <si>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</si>
  <si>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</si>
  <si>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</si>
  <si>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</si>
  <si>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</si>
  <si>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</si>
  <si>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</si>
  <si>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</si>
  <si>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</si>
  <si>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</si>
  <si>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RS</t>
  </si>
  <si>
    <t>RU</t>
  </si>
  <si>
    <t>1112</t>
  </si>
  <si>
    <t>1121</t>
  </si>
  <si>
    <t>1211</t>
  </si>
  <si>
    <t>DzP FO podn.</t>
  </si>
  <si>
    <t xml:space="preserve"> k 2013</t>
  </si>
  <si>
    <t>k 2014</t>
  </si>
  <si>
    <t>prognoza k 2013</t>
  </si>
  <si>
    <t>prognoza k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</si>
</sst>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charset val="238"/>
    </font>
    <font>
      <b/>
      <sz val="10"/>
      <color indexed="9"/>
      <name val="Arial CE"/>
      <charset val="238"/>
    </font>
    <font>
      <sz val="10"/>
      <color indexed="9"/>
      <name val="Arial CE"/>
      <family val="2"/>
      <charset val="238"/>
    </font>
    <font>
      <sz val="8"/>
      <name val="Arial CE"/>
      <charset val="238"/>
    </font>
  </fonts>
  <fills count="2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CC00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2" borderId="1" xfId="0" applyFont="1" applyFill="1" applyBorder="1"/>
    <xf numFmtId="4" fontId="1" fillId="2" borderId="2" xfId="0" applyNumberFormat="1" applyFont="1" applyFill="1" applyBorder="1"/>
    <xf numFmtId="4" fontId="1" fillId="2" borderId="3" xfId="0" applyNumberFormat="1" applyFont="1" applyFill="1" applyBorder="1"/>
    <xf numFmtId="4" fontId="1" fillId="2" borderId="4" xfId="0" applyNumberFormat="1" applyFont="1" applyFill="1" applyBorder="1"/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4" fontId="0" fillId="2" borderId="9" xfId="0" applyNumberFormat="1" applyFill="1" applyBorder="1"/>
    <xf numFmtId="4" fontId="0" fillId="2" borderId="1" xfId="0" applyNumberFormat="1" applyFill="1" applyBorder="1"/>
    <xf numFmtId="4" fontId="0" fillId="2" borderId="2" xfId="0" applyNumberFormat="1" applyFill="1" applyBorder="1"/>
    <xf numFmtId="4" fontId="0" fillId="2" borderId="4" xfId="0" applyNumberFormat="1" applyFill="1" applyBorder="1"/>
    <xf numFmtId="4" fontId="1" fillId="2" borderId="7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right"/>
    </xf>
    <xf numFmtId="9" fontId="1" fillId="2" borderId="11" xfId="0" applyNumberFormat="1" applyFont="1" applyFill="1" applyBorder="1" applyAlignment="1">
      <alignment horizontal="left"/>
    </xf>
    <xf numFmtId="0" fontId="1" fillId="2" borderId="12" xfId="0" applyFont="1" applyFill="1" applyBorder="1" applyAlignment="1">
      <alignment horizontal="left"/>
    </xf>
    <xf numFmtId="0" fontId="1" fillId="2" borderId="13" xfId="0" applyFont="1" applyFill="1" applyBorder="1" applyAlignment="1">
      <alignment horizontal="left"/>
    </xf>
    <xf numFmtId="49" fontId="1" fillId="2" borderId="14" xfId="0" applyNumberFormat="1" applyFont="1" applyFill="1" applyBorder="1"/>
    <xf numFmtId="4" fontId="1" fillId="2" borderId="15" xfId="0" applyNumberFormat="1" applyFont="1" applyFill="1" applyBorder="1" applyAlignment="1">
      <alignment horizontal="center"/>
    </xf>
    <xf numFmtId="0" fontId="1" fillId="2" borderId="14" xfId="0" applyFont="1" applyFill="1" applyBorder="1" applyAlignment="1">
      <alignment horizontal="right"/>
    </xf>
    <xf numFmtId="9" fontId="1" fillId="2" borderId="16" xfId="0" applyNumberFormat="1" applyFont="1" applyFill="1" applyBorder="1" applyAlignment="1">
      <alignment horizontal="left"/>
    </xf>
    <xf numFmtId="4" fontId="1" fillId="3" borderId="2" xfId="0" applyNumberFormat="1" applyFont="1" applyFill="1" applyBorder="1"/>
    <xf numFmtId="4" fontId="1" fillId="3" borderId="4" xfId="0" applyNumberFormat="1" applyFont="1" applyFill="1" applyBorder="1"/>
    <xf numFmtId="4" fontId="1" fillId="3" borderId="3" xfId="0" applyNumberFormat="1" applyFont="1" applyFill="1" applyBorder="1"/>
    <xf numFmtId="0" fontId="1" fillId="3" borderId="3" xfId="0" applyFont="1" applyFill="1" applyBorder="1" applyAlignment="1">
      <alignment horizontal="center"/>
    </xf>
    <xf numFmtId="0" fontId="0" fillId="0" borderId="0" xfId="0" applyFill="1"/>
    <xf numFmtId="0" fontId="6" fillId="0" borderId="0" xfId="0" applyFont="1"/>
    <xf numFmtId="0" fontId="3" fillId="2" borderId="16" xfId="0" applyFont="1" applyFill="1" applyBorder="1"/>
    <xf numFmtId="49" fontId="1" fillId="2" borderId="14" xfId="0" applyNumberFormat="1" applyFont="1" applyFill="1" applyBorder="1" applyAlignment="1">
      <alignment horizontal="left"/>
    </xf>
    <xf numFmtId="4" fontId="1" fillId="2" borderId="13" xfId="0" applyNumberFormat="1" applyFont="1" applyFill="1" applyBorder="1"/>
    <xf numFmtId="0" fontId="1" fillId="4" borderId="1" xfId="0" applyFont="1" applyFill="1" applyBorder="1"/>
    <xf numFmtId="4" fontId="1" fillId="4" borderId="2" xfId="0" applyNumberFormat="1" applyFont="1" applyFill="1" applyBorder="1"/>
    <xf numFmtId="4" fontId="1" fillId="4" borderId="7" xfId="0" applyNumberFormat="1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4" fontId="5" fillId="4" borderId="9" xfId="0" applyNumberFormat="1" applyFont="1" applyFill="1" applyBorder="1"/>
    <xf numFmtId="4" fontId="5" fillId="4" borderId="11" xfId="0" applyNumberFormat="1" applyFont="1" applyFill="1" applyBorder="1"/>
    <xf numFmtId="4" fontId="5" fillId="4" borderId="2" xfId="0" applyNumberFormat="1" applyFont="1" applyFill="1" applyBorder="1"/>
    <xf numFmtId="0" fontId="1" fillId="5" borderId="1" xfId="0" applyFont="1" applyFill="1" applyBorder="1"/>
    <xf numFmtId="4" fontId="1" fillId="5" borderId="2" xfId="0" applyNumberFormat="1" applyFont="1" applyFill="1" applyBorder="1"/>
    <xf numFmtId="4" fontId="1" fillId="5" borderId="3" xfId="0" applyNumberFormat="1" applyFont="1" applyFill="1" applyBorder="1"/>
    <xf numFmtId="49" fontId="1" fillId="5" borderId="14" xfId="0" applyNumberFormat="1" applyFont="1" applyFill="1" applyBorder="1" applyAlignment="1">
      <alignment horizontal="left"/>
    </xf>
    <xf numFmtId="4" fontId="1" fillId="5" borderId="13" xfId="0" applyNumberFormat="1" applyFont="1" applyFill="1" applyBorder="1"/>
    <xf numFmtId="4" fontId="1" fillId="5" borderId="7" xfId="0" applyNumberFormat="1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4" fontId="0" fillId="5" borderId="9" xfId="0" applyNumberFormat="1" applyFill="1" applyBorder="1"/>
    <xf numFmtId="4" fontId="0" fillId="5" borderId="1" xfId="0" applyNumberFormat="1" applyFill="1" applyBorder="1"/>
    <xf numFmtId="4" fontId="0" fillId="5" borderId="2" xfId="0" applyNumberFormat="1" applyFill="1" applyBorder="1"/>
    <xf numFmtId="4" fontId="0" fillId="5" borderId="4" xfId="0" applyNumberFormat="1" applyFill="1" applyBorder="1"/>
    <xf numFmtId="4" fontId="1" fillId="5" borderId="4" xfId="0" applyNumberFormat="1" applyFont="1" applyFill="1" applyBorder="1"/>
    <xf numFmtId="49" fontId="1" fillId="5" borderId="14" xfId="0" applyNumberFormat="1" applyFont="1" applyFill="1" applyBorder="1"/>
    <xf numFmtId="0" fontId="3" fillId="5" borderId="16" xfId="0" applyFont="1" applyFill="1" applyBorder="1"/>
    <xf numFmtId="4" fontId="1" fillId="5" borderId="15" xfId="0" applyNumberFormat="1" applyFont="1" applyFill="1" applyBorder="1" applyAlignment="1">
      <alignment horizontal="center"/>
    </xf>
    <xf numFmtId="0" fontId="1" fillId="5" borderId="10" xfId="0" applyFont="1" applyFill="1" applyBorder="1" applyAlignment="1">
      <alignment horizontal="right"/>
    </xf>
    <xf numFmtId="9" fontId="1" fillId="5" borderId="11" xfId="0" applyNumberFormat="1" applyFont="1" applyFill="1" applyBorder="1" applyAlignment="1">
      <alignment horizontal="left"/>
    </xf>
    <xf numFmtId="0" fontId="1" fillId="5" borderId="12" xfId="0" applyFont="1" applyFill="1" applyBorder="1" applyAlignment="1">
      <alignment horizontal="left"/>
    </xf>
    <xf numFmtId="0" fontId="1" fillId="5" borderId="13" xfId="0" applyFont="1" applyFill="1" applyBorder="1" applyAlignment="1">
      <alignment horizontal="left"/>
    </xf>
    <xf numFmtId="0" fontId="1" fillId="5" borderId="7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left"/>
    </xf>
    <xf numFmtId="0" fontId="1" fillId="5" borderId="6" xfId="0" applyFont="1" applyFill="1" applyBorder="1" applyAlignment="1">
      <alignment horizontal="left"/>
    </xf>
    <xf numFmtId="0" fontId="1" fillId="5" borderId="14" xfId="0" applyFont="1" applyFill="1" applyBorder="1" applyAlignment="1">
      <alignment horizontal="right"/>
    </xf>
    <xf numFmtId="9" fontId="1" fillId="5" borderId="16" xfId="0" applyNumberFormat="1" applyFont="1" applyFill="1" applyBorder="1" applyAlignment="1">
      <alignment horizontal="left"/>
    </xf>
    <xf numFmtId="0" fontId="1" fillId="6" borderId="1" xfId="0" applyFont="1" applyFill="1" applyBorder="1"/>
    <xf numFmtId="4" fontId="1" fillId="6" borderId="2" xfId="0" applyNumberFormat="1" applyFont="1" applyFill="1" applyBorder="1"/>
    <xf numFmtId="4" fontId="1" fillId="6" borderId="7" xfId="0" applyNumberFormat="1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4" fontId="5" fillId="6" borderId="9" xfId="0" applyNumberFormat="1" applyFont="1" applyFill="1" applyBorder="1"/>
    <xf numFmtId="4" fontId="5" fillId="6" borderId="11" xfId="0" applyNumberFormat="1" applyFont="1" applyFill="1" applyBorder="1"/>
    <xf numFmtId="4" fontId="5" fillId="6" borderId="2" xfId="0" applyNumberFormat="1" applyFont="1" applyFill="1" applyBorder="1"/>
    <xf numFmtId="0" fontId="0" fillId="0" borderId="0" xfId="0" applyAlignment="1">
      <alignment horizontal="right"/>
    </xf>
    <xf numFmtId="0" fontId="1" fillId="3" borderId="1" xfId="0" applyFont="1" applyFill="1" applyBorder="1"/>
    <xf numFmtId="4" fontId="0" fillId="3" borderId="2" xfId="0" applyNumberFormat="1" applyFill="1" applyBorder="1"/>
    <xf numFmtId="49" fontId="1" fillId="3" borderId="14" xfId="0" applyNumberFormat="1" applyFont="1" applyFill="1" applyBorder="1" applyAlignment="1">
      <alignment horizontal="left"/>
    </xf>
    <xf numFmtId="4" fontId="1" fillId="3" borderId="13" xfId="0" applyNumberFormat="1" applyFont="1" applyFill="1" applyBorder="1"/>
    <xf numFmtId="4" fontId="1" fillId="3" borderId="7" xfId="0" applyNumberFormat="1" applyFont="1" applyFill="1" applyBorder="1" applyAlignment="1">
      <alignment horizontal="center"/>
    </xf>
    <xf numFmtId="4" fontId="0" fillId="3" borderId="9" xfId="0" applyNumberFormat="1" applyFill="1" applyBorder="1"/>
    <xf numFmtId="4" fontId="0" fillId="3" borderId="1" xfId="0" applyNumberFormat="1" applyFill="1" applyBorder="1"/>
    <xf numFmtId="4" fontId="0" fillId="3" borderId="4" xfId="0" applyNumberFormat="1" applyFill="1" applyBorder="1"/>
    <xf numFmtId="49" fontId="1" fillId="3" borderId="14" xfId="0" applyNumberFormat="1" applyFont="1" applyFill="1" applyBorder="1"/>
    <xf numFmtId="0" fontId="3" fillId="3" borderId="16" xfId="0" applyFont="1" applyFill="1" applyBorder="1"/>
    <xf numFmtId="4" fontId="1" fillId="3" borderId="15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right"/>
    </xf>
    <xf numFmtId="9" fontId="1" fillId="3" borderId="11" xfId="0" applyNumberFormat="1" applyFont="1" applyFill="1" applyBorder="1" applyAlignment="1">
      <alignment horizontal="left"/>
    </xf>
    <xf numFmtId="0" fontId="1" fillId="3" borderId="12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left"/>
    </xf>
    <xf numFmtId="0" fontId="1" fillId="3" borderId="6" xfId="0" applyFont="1" applyFill="1" applyBorder="1" applyAlignment="1">
      <alignment horizontal="left"/>
    </xf>
    <xf numFmtId="0" fontId="1" fillId="7" borderId="1" xfId="0" applyFont="1" applyFill="1" applyBorder="1"/>
    <xf numFmtId="4" fontId="1" fillId="7" borderId="2" xfId="0" applyNumberFormat="1" applyFont="1" applyFill="1" applyBorder="1"/>
    <xf numFmtId="4" fontId="1" fillId="7" borderId="7" xfId="0" applyNumberFormat="1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4" fontId="1" fillId="7" borderId="9" xfId="0" applyNumberFormat="1" applyFont="1" applyFill="1" applyBorder="1"/>
    <xf numFmtId="4" fontId="1" fillId="7" borderId="11" xfId="0" applyNumberFormat="1" applyFont="1" applyFill="1" applyBorder="1"/>
    <xf numFmtId="0" fontId="1" fillId="3" borderId="14" xfId="0" applyFont="1" applyFill="1" applyBorder="1" applyAlignment="1">
      <alignment horizontal="right"/>
    </xf>
    <xf numFmtId="9" fontId="1" fillId="3" borderId="16" xfId="0" applyNumberFormat="1" applyFont="1" applyFill="1" applyBorder="1" applyAlignment="1">
      <alignment horizontal="left"/>
    </xf>
    <xf numFmtId="0" fontId="1" fillId="8" borderId="1" xfId="0" applyFont="1" applyFill="1" applyBorder="1"/>
    <xf numFmtId="4" fontId="1" fillId="8" borderId="2" xfId="0" applyNumberFormat="1" applyFont="1" applyFill="1" applyBorder="1"/>
    <xf numFmtId="4" fontId="1" fillId="8" borderId="7" xfId="0" applyNumberFormat="1" applyFont="1" applyFill="1" applyBorder="1" applyAlignment="1">
      <alignment horizontal="center"/>
    </xf>
    <xf numFmtId="0" fontId="1" fillId="8" borderId="3" xfId="0" applyFont="1" applyFill="1" applyBorder="1" applyAlignment="1">
      <alignment horizontal="center"/>
    </xf>
    <xf numFmtId="4" fontId="5" fillId="8" borderId="9" xfId="0" applyNumberFormat="1" applyFont="1" applyFill="1" applyBorder="1"/>
    <xf numFmtId="4" fontId="5" fillId="8" borderId="11" xfId="0" applyNumberFormat="1" applyFont="1" applyFill="1" applyBorder="1"/>
    <xf numFmtId="4" fontId="5" fillId="8" borderId="2" xfId="0" applyNumberFormat="1" applyFont="1" applyFill="1" applyBorder="1"/>
    <xf numFmtId="0" fontId="1" fillId="0" borderId="0" xfId="0" applyFont="1" applyAlignment="1"/>
    <xf numFmtId="14" fontId="4" fillId="0" borderId="0" xfId="0" applyNumberFormat="1" applyFont="1" applyFill="1" applyAlignment="1"/>
    <xf numFmtId="0" fontId="1" fillId="9" borderId="1" xfId="0" applyFont="1" applyFill="1" applyBorder="1"/>
    <xf numFmtId="4" fontId="1" fillId="9" borderId="2" xfId="0" applyNumberFormat="1" applyFont="1" applyFill="1" applyBorder="1"/>
    <xf numFmtId="4" fontId="0" fillId="9" borderId="2" xfId="0" applyNumberFormat="1" applyFill="1" applyBorder="1"/>
    <xf numFmtId="4" fontId="1" fillId="9" borderId="3" xfId="0" applyNumberFormat="1" applyFont="1" applyFill="1" applyBorder="1"/>
    <xf numFmtId="49" fontId="1" fillId="9" borderId="14" xfId="0" applyNumberFormat="1" applyFont="1" applyFill="1" applyBorder="1" applyAlignment="1">
      <alignment horizontal="left"/>
    </xf>
    <xf numFmtId="4" fontId="1" fillId="9" borderId="13" xfId="0" applyNumberFormat="1" applyFont="1" applyFill="1" applyBorder="1"/>
    <xf numFmtId="4" fontId="1" fillId="9" borderId="7" xfId="0" applyNumberFormat="1" applyFont="1" applyFill="1" applyBorder="1" applyAlignment="1">
      <alignment horizontal="center"/>
    </xf>
    <xf numFmtId="0" fontId="1" fillId="9" borderId="3" xfId="0" applyFont="1" applyFill="1" applyBorder="1" applyAlignment="1">
      <alignment horizontal="center"/>
    </xf>
    <xf numFmtId="4" fontId="0" fillId="9" borderId="9" xfId="0" applyNumberFormat="1" applyFill="1" applyBorder="1"/>
    <xf numFmtId="4" fontId="0" fillId="9" borderId="1" xfId="0" applyNumberFormat="1" applyFill="1" applyBorder="1"/>
    <xf numFmtId="4" fontId="0" fillId="9" borderId="4" xfId="0" applyNumberFormat="1" applyFill="1" applyBorder="1"/>
    <xf numFmtId="4" fontId="1" fillId="9" borderId="4" xfId="0" applyNumberFormat="1" applyFont="1" applyFill="1" applyBorder="1"/>
    <xf numFmtId="49" fontId="1" fillId="9" borderId="14" xfId="0" applyNumberFormat="1" applyFont="1" applyFill="1" applyBorder="1"/>
    <xf numFmtId="0" fontId="3" fillId="9" borderId="16" xfId="0" applyFont="1" applyFill="1" applyBorder="1"/>
    <xf numFmtId="4" fontId="1" fillId="9" borderId="15" xfId="0" applyNumberFormat="1" applyFont="1" applyFill="1" applyBorder="1" applyAlignment="1">
      <alignment horizontal="center"/>
    </xf>
    <xf numFmtId="0" fontId="1" fillId="9" borderId="8" xfId="0" applyFont="1" applyFill="1" applyBorder="1" applyAlignment="1">
      <alignment horizontal="center"/>
    </xf>
    <xf numFmtId="0" fontId="1" fillId="9" borderId="10" xfId="0" applyFont="1" applyFill="1" applyBorder="1" applyAlignment="1">
      <alignment horizontal="right"/>
    </xf>
    <xf numFmtId="9" fontId="1" fillId="9" borderId="11" xfId="0" applyNumberFormat="1" applyFont="1" applyFill="1" applyBorder="1" applyAlignment="1">
      <alignment horizontal="left"/>
    </xf>
    <xf numFmtId="0" fontId="1" fillId="9" borderId="12" xfId="0" applyFont="1" applyFill="1" applyBorder="1" applyAlignment="1">
      <alignment horizontal="left"/>
    </xf>
    <xf numFmtId="0" fontId="1" fillId="9" borderId="13" xfId="0" applyFont="1" applyFill="1" applyBorder="1" applyAlignment="1">
      <alignment horizontal="left"/>
    </xf>
    <xf numFmtId="0" fontId="1" fillId="9" borderId="7" xfId="0" applyFont="1" applyFill="1" applyBorder="1" applyAlignment="1">
      <alignment horizontal="center"/>
    </xf>
    <xf numFmtId="0" fontId="1" fillId="9" borderId="5" xfId="0" applyFont="1" applyFill="1" applyBorder="1" applyAlignment="1">
      <alignment horizontal="left"/>
    </xf>
    <xf numFmtId="0" fontId="1" fillId="9" borderId="6" xfId="0" applyFont="1" applyFill="1" applyBorder="1" applyAlignment="1">
      <alignment horizontal="left"/>
    </xf>
    <xf numFmtId="0" fontId="1" fillId="10" borderId="1" xfId="0" applyFont="1" applyFill="1" applyBorder="1"/>
    <xf numFmtId="4" fontId="1" fillId="10" borderId="2" xfId="0" applyNumberFormat="1" applyFont="1" applyFill="1" applyBorder="1"/>
    <xf numFmtId="4" fontId="1" fillId="10" borderId="7" xfId="0" applyNumberFormat="1" applyFont="1" applyFill="1" applyBorder="1" applyAlignment="1">
      <alignment horizontal="center"/>
    </xf>
    <xf numFmtId="0" fontId="1" fillId="10" borderId="3" xfId="0" applyFont="1" applyFill="1" applyBorder="1" applyAlignment="1">
      <alignment horizontal="center"/>
    </xf>
    <xf numFmtId="4" fontId="1" fillId="10" borderId="9" xfId="0" applyNumberFormat="1" applyFont="1" applyFill="1" applyBorder="1"/>
    <xf numFmtId="4" fontId="1" fillId="10" borderId="11" xfId="0" applyNumberFormat="1" applyFont="1" applyFill="1" applyBorder="1"/>
    <xf numFmtId="0" fontId="1" fillId="9" borderId="14" xfId="0" applyFont="1" applyFill="1" applyBorder="1" applyAlignment="1">
      <alignment horizontal="right"/>
    </xf>
    <xf numFmtId="9" fontId="1" fillId="9" borderId="16" xfId="0" applyNumberFormat="1" applyFont="1" applyFill="1" applyBorder="1" applyAlignment="1">
      <alignment horizontal="left"/>
    </xf>
    <xf numFmtId="0" fontId="1" fillId="11" borderId="1" xfId="0" applyFont="1" applyFill="1" applyBorder="1"/>
    <xf numFmtId="4" fontId="1" fillId="11" borderId="2" xfId="0" applyNumberFormat="1" applyFont="1" applyFill="1" applyBorder="1"/>
    <xf numFmtId="4" fontId="1" fillId="11" borderId="7" xfId="0" applyNumberFormat="1" applyFont="1" applyFill="1" applyBorder="1" applyAlignment="1">
      <alignment horizontal="center"/>
    </xf>
    <xf numFmtId="0" fontId="1" fillId="11" borderId="3" xfId="0" applyFont="1" applyFill="1" applyBorder="1" applyAlignment="1">
      <alignment horizontal="center"/>
    </xf>
    <xf numFmtId="4" fontId="5" fillId="11" borderId="9" xfId="0" applyNumberFormat="1" applyFont="1" applyFill="1" applyBorder="1"/>
    <xf numFmtId="4" fontId="5" fillId="11" borderId="11" xfId="0" applyNumberFormat="1" applyFont="1" applyFill="1" applyBorder="1"/>
    <xf numFmtId="4" fontId="5" fillId="11" borderId="2" xfId="0" applyNumberFormat="1" applyFont="1" applyFill="1" applyBorder="1"/>
    <xf numFmtId="0" fontId="1" fillId="0" borderId="0" xfId="0" applyFont="1" applyAlignment="1">
      <alignment horizontal="right"/>
    </xf>
    <xf numFmtId="0" fontId="1" fillId="12" borderId="1" xfId="0" applyFont="1" applyFill="1" applyBorder="1"/>
    <xf numFmtId="4" fontId="1" fillId="12" borderId="2" xfId="0" applyNumberFormat="1" applyFont="1" applyFill="1" applyBorder="1"/>
    <xf numFmtId="4" fontId="1" fillId="12" borderId="4" xfId="0" applyNumberFormat="1" applyFont="1" applyFill="1" applyBorder="1"/>
    <xf numFmtId="4" fontId="1" fillId="12" borderId="7" xfId="0" applyNumberFormat="1" applyFont="1" applyFill="1" applyBorder="1" applyAlignment="1">
      <alignment horizontal="center"/>
    </xf>
    <xf numFmtId="0" fontId="1" fillId="12" borderId="3" xfId="0" applyFont="1" applyFill="1" applyBorder="1" applyAlignment="1">
      <alignment horizontal="center"/>
    </xf>
    <xf numFmtId="4" fontId="0" fillId="12" borderId="9" xfId="0" applyNumberFormat="1" applyFill="1" applyBorder="1"/>
    <xf numFmtId="4" fontId="0" fillId="12" borderId="1" xfId="0" applyNumberFormat="1" applyFill="1" applyBorder="1"/>
    <xf numFmtId="4" fontId="0" fillId="12" borderId="2" xfId="0" applyNumberFormat="1" applyFill="1" applyBorder="1"/>
    <xf numFmtId="4" fontId="0" fillId="12" borderId="4" xfId="0" applyNumberFormat="1" applyFill="1" applyBorder="1"/>
    <xf numFmtId="0" fontId="1" fillId="13" borderId="1" xfId="0" applyFont="1" applyFill="1" applyBorder="1"/>
    <xf numFmtId="4" fontId="1" fillId="13" borderId="2" xfId="0" applyNumberFormat="1" applyFont="1" applyFill="1" applyBorder="1"/>
    <xf numFmtId="4" fontId="1" fillId="13" borderId="4" xfId="0" applyNumberFormat="1" applyFont="1" applyFill="1" applyBorder="1"/>
    <xf numFmtId="4" fontId="1" fillId="13" borderId="7" xfId="0" applyNumberFormat="1" applyFont="1" applyFill="1" applyBorder="1" applyAlignment="1">
      <alignment horizontal="center"/>
    </xf>
    <xf numFmtId="0" fontId="1" fillId="13" borderId="3" xfId="0" applyFont="1" applyFill="1" applyBorder="1" applyAlignment="1">
      <alignment horizontal="center"/>
    </xf>
    <xf numFmtId="4" fontId="0" fillId="13" borderId="9" xfId="0" applyNumberFormat="1" applyFill="1" applyBorder="1"/>
    <xf numFmtId="4" fontId="0" fillId="13" borderId="1" xfId="0" applyNumberFormat="1" applyFill="1" applyBorder="1"/>
    <xf numFmtId="4" fontId="0" fillId="13" borderId="2" xfId="0" applyNumberFormat="1" applyFill="1" applyBorder="1"/>
    <xf numFmtId="4" fontId="0" fillId="13" borderId="4" xfId="0" applyNumberFormat="1" applyFill="1" applyBorder="1"/>
    <xf numFmtId="4" fontId="1" fillId="7" borderId="4" xfId="0" applyNumberFormat="1" applyFont="1" applyFill="1" applyBorder="1"/>
    <xf numFmtId="4" fontId="0" fillId="7" borderId="9" xfId="0" applyNumberFormat="1" applyFill="1" applyBorder="1"/>
    <xf numFmtId="4" fontId="0" fillId="7" borderId="1" xfId="0" applyNumberFormat="1" applyFill="1" applyBorder="1"/>
    <xf numFmtId="4" fontId="1" fillId="10" borderId="4" xfId="0" applyNumberFormat="1" applyFont="1" applyFill="1" applyBorder="1"/>
    <xf numFmtId="4" fontId="0" fillId="10" borderId="9" xfId="0" applyNumberFormat="1" applyFill="1" applyBorder="1"/>
    <xf numFmtId="4" fontId="0" fillId="10" borderId="1" xfId="0" applyNumberFormat="1" applyFill="1" applyBorder="1"/>
    <xf numFmtId="0" fontId="1" fillId="14" borderId="1" xfId="0" applyFont="1" applyFill="1" applyBorder="1"/>
    <xf numFmtId="4" fontId="1" fillId="14" borderId="2" xfId="0" applyNumberFormat="1" applyFont="1" applyFill="1" applyBorder="1"/>
    <xf numFmtId="4" fontId="1" fillId="14" borderId="7" xfId="0" applyNumberFormat="1" applyFont="1" applyFill="1" applyBorder="1" applyAlignment="1">
      <alignment horizontal="center"/>
    </xf>
    <xf numFmtId="0" fontId="1" fillId="14" borderId="3" xfId="0" applyFont="1" applyFill="1" applyBorder="1" applyAlignment="1">
      <alignment horizontal="center"/>
    </xf>
    <xf numFmtId="4" fontId="1" fillId="14" borderId="9" xfId="0" applyNumberFormat="1" applyFont="1" applyFill="1" applyBorder="1"/>
    <xf numFmtId="4" fontId="1" fillId="14" borderId="11" xfId="0" applyNumberFormat="1" applyFont="1" applyFill="1" applyBorder="1"/>
    <xf numFmtId="4" fontId="1" fillId="13" borderId="9" xfId="0" applyNumberFormat="1" applyFont="1" applyFill="1" applyBorder="1"/>
    <xf numFmtId="4" fontId="1" fillId="13" borderId="11" xfId="0" applyNumberFormat="1" applyFont="1" applyFill="1" applyBorder="1"/>
    <xf numFmtId="0" fontId="1" fillId="15" borderId="1" xfId="0" applyFont="1" applyFill="1" applyBorder="1"/>
    <xf numFmtId="4" fontId="1" fillId="15" borderId="2" xfId="0" applyNumberFormat="1" applyFont="1" applyFill="1" applyBorder="1"/>
    <xf numFmtId="4" fontId="1" fillId="15" borderId="3" xfId="0" applyNumberFormat="1" applyFont="1" applyFill="1" applyBorder="1"/>
    <xf numFmtId="49" fontId="1" fillId="15" borderId="14" xfId="0" applyNumberFormat="1" applyFont="1" applyFill="1" applyBorder="1" applyAlignment="1">
      <alignment horizontal="left"/>
    </xf>
    <xf numFmtId="4" fontId="1" fillId="15" borderId="13" xfId="0" applyNumberFormat="1" applyFont="1" applyFill="1" applyBorder="1"/>
    <xf numFmtId="4" fontId="1" fillId="15" borderId="7" xfId="0" applyNumberFormat="1" applyFont="1" applyFill="1" applyBorder="1" applyAlignment="1">
      <alignment horizontal="center"/>
    </xf>
    <xf numFmtId="0" fontId="1" fillId="15" borderId="3" xfId="0" applyFont="1" applyFill="1" applyBorder="1" applyAlignment="1">
      <alignment horizontal="center"/>
    </xf>
    <xf numFmtId="4" fontId="0" fillId="15" borderId="9" xfId="0" applyNumberFormat="1" applyFill="1" applyBorder="1"/>
    <xf numFmtId="4" fontId="0" fillId="15" borderId="1" xfId="0" applyNumberFormat="1" applyFill="1" applyBorder="1"/>
    <xf numFmtId="4" fontId="0" fillId="15" borderId="2" xfId="0" applyNumberFormat="1" applyFill="1" applyBorder="1"/>
    <xf numFmtId="4" fontId="0" fillId="15" borderId="4" xfId="0" applyNumberFormat="1" applyFill="1" applyBorder="1"/>
    <xf numFmtId="4" fontId="1" fillId="15" borderId="4" xfId="0" applyNumberFormat="1" applyFont="1" applyFill="1" applyBorder="1"/>
    <xf numFmtId="49" fontId="1" fillId="15" borderId="14" xfId="0" applyNumberFormat="1" applyFont="1" applyFill="1" applyBorder="1"/>
    <xf numFmtId="0" fontId="3" fillId="15" borderId="16" xfId="0" applyFont="1" applyFill="1" applyBorder="1"/>
    <xf numFmtId="4" fontId="1" fillId="15" borderId="15" xfId="0" applyNumberFormat="1" applyFont="1" applyFill="1" applyBorder="1" applyAlignment="1">
      <alignment horizontal="center"/>
    </xf>
    <xf numFmtId="0" fontId="1" fillId="15" borderId="8" xfId="0" applyFont="1" applyFill="1" applyBorder="1" applyAlignment="1">
      <alignment horizontal="center"/>
    </xf>
    <xf numFmtId="0" fontId="1" fillId="15" borderId="10" xfId="0" applyFont="1" applyFill="1" applyBorder="1" applyAlignment="1">
      <alignment horizontal="right"/>
    </xf>
    <xf numFmtId="9" fontId="1" fillId="15" borderId="11" xfId="0" applyNumberFormat="1" applyFont="1" applyFill="1" applyBorder="1" applyAlignment="1">
      <alignment horizontal="left"/>
    </xf>
    <xf numFmtId="0" fontId="1" fillId="15" borderId="12" xfId="0" applyFont="1" applyFill="1" applyBorder="1" applyAlignment="1">
      <alignment horizontal="left"/>
    </xf>
    <xf numFmtId="0" fontId="1" fillId="15" borderId="13" xfId="0" applyFont="1" applyFill="1" applyBorder="1" applyAlignment="1">
      <alignment horizontal="left"/>
    </xf>
    <xf numFmtId="0" fontId="1" fillId="15" borderId="7" xfId="0" applyFont="1" applyFill="1" applyBorder="1" applyAlignment="1">
      <alignment horizontal="center"/>
    </xf>
    <xf numFmtId="0" fontId="1" fillId="15" borderId="5" xfId="0" applyFont="1" applyFill="1" applyBorder="1" applyAlignment="1">
      <alignment horizontal="left"/>
    </xf>
    <xf numFmtId="0" fontId="1" fillId="15" borderId="6" xfId="0" applyFont="1" applyFill="1" applyBorder="1" applyAlignment="1">
      <alignment horizontal="left"/>
    </xf>
    <xf numFmtId="0" fontId="1" fillId="15" borderId="14" xfId="0" applyFont="1" applyFill="1" applyBorder="1" applyAlignment="1">
      <alignment horizontal="right"/>
    </xf>
    <xf numFmtId="9" fontId="1" fillId="15" borderId="16" xfId="0" applyNumberFormat="1" applyFont="1" applyFill="1" applyBorder="1" applyAlignment="1">
      <alignment horizontal="left"/>
    </xf>
    <xf numFmtId="4" fontId="1" fillId="14" borderId="4" xfId="0" applyNumberFormat="1" applyFont="1" applyFill="1" applyBorder="1"/>
    <xf numFmtId="4" fontId="0" fillId="14" borderId="9" xfId="0" applyNumberFormat="1" applyFill="1" applyBorder="1"/>
    <xf numFmtId="4" fontId="0" fillId="14" borderId="1" xfId="0" applyNumberFormat="1" applyFill="1" applyBorder="1"/>
    <xf numFmtId="14" fontId="1" fillId="0" borderId="0" xfId="0" applyNumberFormat="1" applyFont="1" applyFill="1"/>
    <xf numFmtId="0" fontId="1" fillId="16" borderId="1" xfId="0" applyFont="1" applyFill="1" applyBorder="1"/>
    <xf numFmtId="4" fontId="1" fillId="16" borderId="2" xfId="0" applyNumberFormat="1" applyFont="1" applyFill="1" applyBorder="1"/>
    <xf numFmtId="4" fontId="1" fillId="16" borderId="3" xfId="0" applyNumberFormat="1" applyFont="1" applyFill="1" applyBorder="1"/>
    <xf numFmtId="49" fontId="1" fillId="16" borderId="14" xfId="0" applyNumberFormat="1" applyFont="1" applyFill="1" applyBorder="1" applyAlignment="1">
      <alignment horizontal="left"/>
    </xf>
    <xf numFmtId="4" fontId="1" fillId="16" borderId="13" xfId="0" applyNumberFormat="1" applyFont="1" applyFill="1" applyBorder="1"/>
    <xf numFmtId="4" fontId="1" fillId="16" borderId="7" xfId="0" applyNumberFormat="1" applyFont="1" applyFill="1" applyBorder="1" applyAlignment="1">
      <alignment horizontal="center"/>
    </xf>
    <xf numFmtId="0" fontId="1" fillId="16" borderId="3" xfId="0" applyFont="1" applyFill="1" applyBorder="1" applyAlignment="1">
      <alignment horizontal="center"/>
    </xf>
    <xf numFmtId="4" fontId="0" fillId="16" borderId="9" xfId="0" applyNumberFormat="1" applyFill="1" applyBorder="1"/>
    <xf numFmtId="4" fontId="0" fillId="16" borderId="1" xfId="0" applyNumberFormat="1" applyFill="1" applyBorder="1"/>
    <xf numFmtId="4" fontId="0" fillId="16" borderId="2" xfId="0" applyNumberFormat="1" applyFill="1" applyBorder="1"/>
    <xf numFmtId="4" fontId="0" fillId="16" borderId="4" xfId="0" applyNumberFormat="1" applyFill="1" applyBorder="1"/>
    <xf numFmtId="4" fontId="1" fillId="16" borderId="4" xfId="0" applyNumberFormat="1" applyFont="1" applyFill="1" applyBorder="1"/>
    <xf numFmtId="49" fontId="1" fillId="16" borderId="14" xfId="0" applyNumberFormat="1" applyFont="1" applyFill="1" applyBorder="1"/>
    <xf numFmtId="0" fontId="3" fillId="16" borderId="16" xfId="0" applyFont="1" applyFill="1" applyBorder="1"/>
    <xf numFmtId="4" fontId="1" fillId="16" borderId="15" xfId="0" applyNumberFormat="1" applyFont="1" applyFill="1" applyBorder="1" applyAlignment="1">
      <alignment horizontal="center"/>
    </xf>
    <xf numFmtId="0" fontId="1" fillId="16" borderId="8" xfId="0" applyFont="1" applyFill="1" applyBorder="1" applyAlignment="1">
      <alignment horizontal="center"/>
    </xf>
    <xf numFmtId="0" fontId="1" fillId="16" borderId="10" xfId="0" applyFont="1" applyFill="1" applyBorder="1" applyAlignment="1">
      <alignment horizontal="right"/>
    </xf>
    <xf numFmtId="9" fontId="1" fillId="16" borderId="11" xfId="0" applyNumberFormat="1" applyFont="1" applyFill="1" applyBorder="1" applyAlignment="1">
      <alignment horizontal="left"/>
    </xf>
    <xf numFmtId="0" fontId="1" fillId="16" borderId="12" xfId="0" applyFont="1" applyFill="1" applyBorder="1" applyAlignment="1">
      <alignment horizontal="left"/>
    </xf>
    <xf numFmtId="0" fontId="1" fillId="16" borderId="13" xfId="0" applyFont="1" applyFill="1" applyBorder="1" applyAlignment="1">
      <alignment horizontal="left"/>
    </xf>
    <xf numFmtId="0" fontId="1" fillId="16" borderId="7" xfId="0" applyFont="1" applyFill="1" applyBorder="1" applyAlignment="1">
      <alignment horizontal="center"/>
    </xf>
    <xf numFmtId="0" fontId="1" fillId="16" borderId="5" xfId="0" applyFont="1" applyFill="1" applyBorder="1" applyAlignment="1">
      <alignment horizontal="left"/>
    </xf>
    <xf numFmtId="0" fontId="1" fillId="16" borderId="6" xfId="0" applyFont="1" applyFill="1" applyBorder="1" applyAlignment="1">
      <alignment horizontal="left"/>
    </xf>
    <xf numFmtId="49" fontId="1" fillId="17" borderId="1" xfId="0" applyNumberFormat="1" applyFont="1" applyFill="1" applyBorder="1" applyAlignment="1">
      <alignment horizontal="right"/>
    </xf>
    <xf numFmtId="4" fontId="1" fillId="17" borderId="2" xfId="0" applyNumberFormat="1" applyFont="1" applyFill="1" applyBorder="1"/>
    <xf numFmtId="49" fontId="1" fillId="17" borderId="7" xfId="0" applyNumberFormat="1" applyFont="1" applyFill="1" applyBorder="1" applyAlignment="1">
      <alignment horizontal="right"/>
    </xf>
    <xf numFmtId="4" fontId="1" fillId="17" borderId="7" xfId="0" applyNumberFormat="1" applyFont="1" applyFill="1" applyBorder="1" applyAlignment="1">
      <alignment horizontal="center"/>
    </xf>
    <xf numFmtId="0" fontId="1" fillId="17" borderId="3" xfId="0" applyFont="1" applyFill="1" applyBorder="1" applyAlignment="1">
      <alignment horizontal="center"/>
    </xf>
    <xf numFmtId="4" fontId="1" fillId="17" borderId="9" xfId="0" applyNumberFormat="1" applyFont="1" applyFill="1" applyBorder="1"/>
    <xf numFmtId="4" fontId="1" fillId="17" borderId="11" xfId="0" applyNumberFormat="1" applyFont="1" applyFill="1" applyBorder="1"/>
    <xf numFmtId="0" fontId="1" fillId="16" borderId="14" xfId="0" applyFont="1" applyFill="1" applyBorder="1" applyAlignment="1">
      <alignment horizontal="right"/>
    </xf>
    <xf numFmtId="9" fontId="1" fillId="16" borderId="16" xfId="0" applyNumberFormat="1" applyFont="1" applyFill="1" applyBorder="1" applyAlignment="1">
      <alignment horizontal="left"/>
    </xf>
    <xf numFmtId="49" fontId="1" fillId="18" borderId="1" xfId="0" applyNumberFormat="1" applyFont="1" applyFill="1" applyBorder="1" applyAlignment="1">
      <alignment horizontal="right"/>
    </xf>
    <xf numFmtId="4" fontId="1" fillId="18" borderId="2" xfId="0" applyNumberFormat="1" applyFont="1" applyFill="1" applyBorder="1"/>
    <xf numFmtId="49" fontId="1" fillId="18" borderId="7" xfId="0" applyNumberFormat="1" applyFont="1" applyFill="1" applyBorder="1" applyAlignment="1">
      <alignment horizontal="right"/>
    </xf>
    <xf numFmtId="4" fontId="1" fillId="18" borderId="7" xfId="0" applyNumberFormat="1" applyFont="1" applyFill="1" applyBorder="1" applyAlignment="1">
      <alignment horizontal="center"/>
    </xf>
    <xf numFmtId="0" fontId="1" fillId="18" borderId="3" xfId="0" applyFont="1" applyFill="1" applyBorder="1" applyAlignment="1">
      <alignment horizontal="center"/>
    </xf>
    <xf numFmtId="4" fontId="5" fillId="18" borderId="9" xfId="0" applyNumberFormat="1" applyFont="1" applyFill="1" applyBorder="1"/>
    <xf numFmtId="4" fontId="5" fillId="18" borderId="11" xfId="0" applyNumberFormat="1" applyFont="1" applyFill="1" applyBorder="1"/>
    <xf numFmtId="4" fontId="5" fillId="18" borderId="2" xfId="0" applyNumberFormat="1" applyFont="1" applyFill="1" applyBorder="1"/>
    <xf numFmtId="0" fontId="1" fillId="17" borderId="1" xfId="0" applyFont="1" applyFill="1" applyBorder="1"/>
    <xf numFmtId="4" fontId="1" fillId="17" borderId="4" xfId="0" applyNumberFormat="1" applyFont="1" applyFill="1" applyBorder="1"/>
    <xf numFmtId="4" fontId="0" fillId="17" borderId="9" xfId="0" applyNumberFormat="1" applyFill="1" applyBorder="1"/>
    <xf numFmtId="4" fontId="0" fillId="17" borderId="1" xfId="0" applyNumberFormat="1" applyFill="1" applyBorder="1"/>
    <xf numFmtId="4" fontId="0" fillId="17" borderId="2" xfId="0" applyNumberFormat="1" applyFill="1" applyBorder="1"/>
    <xf numFmtId="4" fontId="0" fillId="17" borderId="4" xfId="0" applyNumberFormat="1" applyFill="1" applyBorder="1"/>
    <xf numFmtId="0" fontId="1" fillId="18" borderId="1" xfId="0" applyFont="1" applyFill="1" applyBorder="1"/>
    <xf numFmtId="4" fontId="7" fillId="9" borderId="2" xfId="0" applyNumberFormat="1" applyFont="1" applyFill="1" applyBorder="1"/>
    <xf numFmtId="0" fontId="1" fillId="0" borderId="0" xfId="0" applyFont="1" applyAlignment="1">
      <alignment wrapText="1"/>
    </xf>
    <xf numFmtId="4" fontId="0" fillId="19" borderId="9" xfId="0" applyNumberFormat="1" applyFill="1" applyBorder="1"/>
    <xf numFmtId="4" fontId="0" fillId="19" borderId="2" xfId="0" applyNumberFormat="1" applyFill="1" applyBorder="1"/>
    <xf numFmtId="4" fontId="0" fillId="19" borderId="4" xfId="0" applyNumberFormat="1" applyFill="1" applyBorder="1"/>
    <xf numFmtId="4" fontId="7" fillId="19" borderId="2" xfId="0" applyNumberFormat="1" applyFont="1" applyFill="1" applyBorder="1"/>
    <xf numFmtId="14" fontId="1" fillId="20" borderId="0" xfId="0" applyNumberFormat="1" applyFont="1" applyFill="1"/>
    <xf numFmtId="0" fontId="1" fillId="6" borderId="14" xfId="0" applyFont="1" applyFill="1" applyBorder="1" applyAlignment="1">
      <alignment horizontal="center"/>
    </xf>
    <xf numFmtId="0" fontId="1" fillId="6" borderId="16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8" borderId="14" xfId="0" applyFont="1" applyFill="1" applyBorder="1" applyAlignment="1">
      <alignment horizontal="center"/>
    </xf>
    <xf numFmtId="0" fontId="0" fillId="8" borderId="16" xfId="0" applyFill="1" applyBorder="1" applyAlignment="1">
      <alignment horizontal="center"/>
    </xf>
    <xf numFmtId="0" fontId="1" fillId="18" borderId="14" xfId="0" applyFont="1" applyFill="1" applyBorder="1" applyAlignment="1">
      <alignment horizontal="center"/>
    </xf>
    <xf numFmtId="0" fontId="1" fillId="18" borderId="17" xfId="0" applyFont="1" applyFill="1" applyBorder="1" applyAlignment="1">
      <alignment horizontal="center"/>
    </xf>
    <xf numFmtId="0" fontId="1" fillId="7" borderId="14" xfId="0" applyFont="1" applyFill="1" applyBorder="1" applyAlignment="1">
      <alignment horizontal="center"/>
    </xf>
    <xf numFmtId="0" fontId="2" fillId="7" borderId="16" xfId="0" applyFont="1" applyFill="1" applyBorder="1" applyAlignment="1">
      <alignment horizontal="center"/>
    </xf>
    <xf numFmtId="0" fontId="1" fillId="17" borderId="14" xfId="0" applyFont="1" applyFill="1" applyBorder="1" applyAlignment="1">
      <alignment horizontal="center"/>
    </xf>
    <xf numFmtId="0" fontId="1" fillId="17" borderId="17" xfId="0" applyFont="1" applyFill="1" applyBorder="1" applyAlignment="1">
      <alignment horizontal="center"/>
    </xf>
    <xf numFmtId="0" fontId="1" fillId="14" borderId="14" xfId="0" applyFont="1" applyFill="1" applyBorder="1" applyAlignment="1">
      <alignment horizontal="center"/>
    </xf>
    <xf numFmtId="0" fontId="1" fillId="14" borderId="16" xfId="0" applyFont="1" applyFill="1" applyBorder="1" applyAlignment="1">
      <alignment horizontal="center"/>
    </xf>
    <xf numFmtId="0" fontId="2" fillId="17" borderId="16" xfId="0" applyFont="1" applyFill="1" applyBorder="1" applyAlignment="1">
      <alignment horizontal="center"/>
    </xf>
    <xf numFmtId="0" fontId="0" fillId="18" borderId="16" xfId="0" applyFill="1" applyBorder="1" applyAlignment="1">
      <alignment horizontal="center"/>
    </xf>
    <xf numFmtId="0" fontId="2" fillId="14" borderId="16" xfId="0" applyFont="1" applyFill="1" applyBorder="1" applyAlignment="1">
      <alignment horizontal="center"/>
    </xf>
    <xf numFmtId="0" fontId="0" fillId="6" borderId="16" xfId="0" applyFill="1" applyBorder="1" applyAlignment="1">
      <alignment horizontal="center"/>
    </xf>
    <xf numFmtId="0" fontId="1" fillId="13" borderId="14" xfId="0" applyFont="1" applyFill="1" applyBorder="1" applyAlignment="1">
      <alignment horizontal="center"/>
    </xf>
    <xf numFmtId="0" fontId="1" fillId="13" borderId="16" xfId="0" applyFont="1" applyFill="1" applyBorder="1" applyAlignment="1">
      <alignment horizontal="center"/>
    </xf>
    <xf numFmtId="0" fontId="1" fillId="10" borderId="14" xfId="0" applyFont="1" applyFill="1" applyBorder="1" applyAlignment="1">
      <alignment horizontal="center"/>
    </xf>
    <xf numFmtId="0" fontId="2" fillId="10" borderId="16" xfId="0" applyFont="1" applyFill="1" applyBorder="1" applyAlignment="1">
      <alignment horizontal="center"/>
    </xf>
    <xf numFmtId="0" fontId="1" fillId="11" borderId="14" xfId="0" applyFont="1" applyFill="1" applyBorder="1" applyAlignment="1">
      <alignment horizontal="center"/>
    </xf>
    <xf numFmtId="0" fontId="0" fillId="11" borderId="16" xfId="0" applyFill="1" applyBorder="1" applyAlignment="1">
      <alignment horizontal="center"/>
    </xf>
    <xf numFmtId="0" fontId="1" fillId="17" borderId="16" xfId="0" applyFont="1" applyFill="1" applyBorder="1" applyAlignment="1">
      <alignment horizontal="center"/>
    </xf>
    <xf numFmtId="0" fontId="1" fillId="12" borderId="14" xfId="0" applyFont="1" applyFill="1" applyBorder="1" applyAlignment="1">
      <alignment horizontal="center"/>
    </xf>
    <xf numFmtId="0" fontId="1" fillId="12" borderId="17" xfId="0" applyFont="1" applyFill="1" applyBorder="1" applyAlignment="1">
      <alignment horizontal="center"/>
    </xf>
    <xf numFmtId="0" fontId="1" fillId="13" borderId="17" xfId="0" applyFont="1" applyFill="1" applyBorder="1" applyAlignment="1">
      <alignment horizontal="center"/>
    </xf>
    <xf numFmtId="0" fontId="1" fillId="7" borderId="17" xfId="0" applyFont="1" applyFill="1" applyBorder="1" applyAlignment="1">
      <alignment horizontal="center"/>
    </xf>
    <xf numFmtId="0" fontId="1" fillId="10" borderId="17" xfId="0" applyFont="1" applyFill="1" applyBorder="1" applyAlignment="1">
      <alignment horizontal="center"/>
    </xf>
    <xf numFmtId="0" fontId="1" fillId="14" borderId="17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99CCFF"/>
      <color rgb="FFFF66FF"/>
      <color rgb="FFFFCCFF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46"/>
  <sheetViews>
    <sheetView topLeftCell="A88" zoomScaleNormal="75" workbookViewId="0">
      <pane xSplit="1" topLeftCell="B1" activePane="topRight" state="frozen"/>
      <selection pane="topRight" activeCell="O113" sqref="O113"/>
    </sheetView>
  </sheetViews>
  <sheetFormatPr defaultRowHeight="12.75" x14ac:dyDescent="0.2"/>
  <cols>
    <col min="1" max="1" width="3.42578125" customWidth="1"/>
    <col min="2" max="2" width="11" customWidth="1"/>
    <col min="3" max="3" width="14" customWidth="1"/>
    <col min="4" max="4" width="11" customWidth="1"/>
    <col min="5" max="5" width="14" customWidth="1"/>
    <col min="6" max="6" width="11" customWidth="1"/>
    <col min="7" max="7" width="14" customWidth="1"/>
    <col min="8" max="8" width="11" customWidth="1"/>
    <col min="9" max="9" width="14" customWidth="1"/>
    <col min="10" max="10" width="11" customWidth="1"/>
    <col min="11" max="11" width="14" customWidth="1"/>
    <col min="12" max="12" width="11" customWidth="1"/>
    <col min="13" max="13" width="14" customWidth="1"/>
    <col min="14" max="14" width="11" customWidth="1"/>
    <col min="15" max="15" width="14" customWidth="1"/>
    <col min="18" max="18" width="10" customWidth="1"/>
    <col min="19" max="19" width="9.7109375" customWidth="1"/>
  </cols>
  <sheetData>
    <row r="1" spans="1:19" s="2" customFormat="1" ht="24" customHeight="1" x14ac:dyDescent="0.2">
      <c r="B1" s="73"/>
      <c r="C1" s="73"/>
      <c r="D1" s="73"/>
      <c r="E1" s="73"/>
      <c r="F1" s="108"/>
      <c r="G1" s="108"/>
      <c r="H1" s="108"/>
      <c r="I1" s="108"/>
      <c r="J1" s="108"/>
      <c r="M1" s="209"/>
      <c r="O1" s="263">
        <v>42101</v>
      </c>
      <c r="P1" s="2" t="s">
        <v>35</v>
      </c>
      <c r="Q1" s="2" t="s">
        <v>36</v>
      </c>
      <c r="R1" s="258" t="s">
        <v>37</v>
      </c>
      <c r="S1" s="258" t="s">
        <v>38</v>
      </c>
    </row>
    <row r="2" spans="1:19" s="2" customFormat="1" x14ac:dyDescent="0.2">
      <c r="B2" s="73"/>
      <c r="C2" s="73"/>
      <c r="D2" s="73"/>
      <c r="E2" s="73"/>
      <c r="F2" s="73"/>
      <c r="G2" s="109"/>
      <c r="H2" s="108"/>
      <c r="I2" s="108"/>
      <c r="J2" s="108"/>
      <c r="K2" s="108"/>
    </row>
    <row r="3" spans="1:19" s="2" customFormat="1" ht="14.85" customHeight="1" x14ac:dyDescent="0.2">
      <c r="A3" s="2" t="s">
        <v>29</v>
      </c>
      <c r="B3" s="210">
        <v>2009</v>
      </c>
      <c r="C3" s="211">
        <v>136000</v>
      </c>
      <c r="D3" s="41">
        <v>2010</v>
      </c>
      <c r="E3" s="42">
        <v>110000</v>
      </c>
      <c r="F3" s="3">
        <v>2011</v>
      </c>
      <c r="G3" s="4">
        <v>112000</v>
      </c>
      <c r="H3" s="74">
        <v>2012</v>
      </c>
      <c r="I3" s="25">
        <v>128000</v>
      </c>
      <c r="J3" s="110">
        <v>2013</v>
      </c>
      <c r="K3" s="111">
        <v>136000</v>
      </c>
      <c r="L3" s="181">
        <v>2014</v>
      </c>
      <c r="M3" s="182">
        <v>137000</v>
      </c>
      <c r="N3" s="210">
        <v>2015</v>
      </c>
      <c r="O3" s="211">
        <v>142000</v>
      </c>
    </row>
    <row r="4" spans="1:19" s="2" customFormat="1" ht="14.85" customHeight="1" thickBot="1" x14ac:dyDescent="0.25">
      <c r="A4" s="2" t="s">
        <v>30</v>
      </c>
      <c r="B4" s="210">
        <v>2009</v>
      </c>
      <c r="C4" s="212">
        <v>136000</v>
      </c>
      <c r="D4" s="41">
        <v>2010</v>
      </c>
      <c r="E4" s="43">
        <v>110000</v>
      </c>
      <c r="F4" s="3">
        <v>2011</v>
      </c>
      <c r="G4" s="5">
        <v>112000</v>
      </c>
      <c r="H4" s="74">
        <v>2012</v>
      </c>
      <c r="I4" s="27">
        <v>128000</v>
      </c>
      <c r="J4" s="110">
        <v>2013</v>
      </c>
      <c r="K4" s="113">
        <v>136000</v>
      </c>
      <c r="L4" s="181">
        <v>2014</v>
      </c>
      <c r="M4" s="183">
        <v>137000</v>
      </c>
      <c r="N4" s="210">
        <v>2015</v>
      </c>
      <c r="O4" s="212">
        <v>142000</v>
      </c>
    </row>
    <row r="5" spans="1:19" s="2" customFormat="1" ht="14.85" customHeight="1" thickTop="1" x14ac:dyDescent="0.2">
      <c r="B5" s="213">
        <v>1111</v>
      </c>
      <c r="C5" s="214" t="s">
        <v>3</v>
      </c>
      <c r="D5" s="44">
        <v>1111</v>
      </c>
      <c r="E5" s="45" t="s">
        <v>3</v>
      </c>
      <c r="F5" s="32">
        <v>1111</v>
      </c>
      <c r="G5" s="33" t="s">
        <v>3</v>
      </c>
      <c r="H5" s="76">
        <v>1111</v>
      </c>
      <c r="I5" s="77" t="s">
        <v>3</v>
      </c>
      <c r="J5" s="114">
        <v>1111</v>
      </c>
      <c r="K5" s="115" t="s">
        <v>3</v>
      </c>
      <c r="L5" s="184">
        <v>1111</v>
      </c>
      <c r="M5" s="185" t="s">
        <v>3</v>
      </c>
      <c r="N5" s="213">
        <v>1111</v>
      </c>
      <c r="O5" s="214" t="s">
        <v>3</v>
      </c>
    </row>
    <row r="6" spans="1:19" s="2" customFormat="1" ht="14.85" customHeight="1" thickBot="1" x14ac:dyDescent="0.25">
      <c r="B6" s="215" t="s">
        <v>9</v>
      </c>
      <c r="C6" s="216" t="s">
        <v>0</v>
      </c>
      <c r="D6" s="46" t="s">
        <v>9</v>
      </c>
      <c r="E6" s="47" t="s">
        <v>0</v>
      </c>
      <c r="F6" s="16" t="s">
        <v>9</v>
      </c>
      <c r="G6" s="10" t="s">
        <v>0</v>
      </c>
      <c r="H6" s="78" t="s">
        <v>9</v>
      </c>
      <c r="I6" s="28" t="s">
        <v>0</v>
      </c>
      <c r="J6" s="116" t="s">
        <v>9</v>
      </c>
      <c r="K6" s="117" t="s">
        <v>0</v>
      </c>
      <c r="L6" s="186" t="s">
        <v>9</v>
      </c>
      <c r="M6" s="187" t="s">
        <v>0</v>
      </c>
      <c r="N6" s="215" t="s">
        <v>9</v>
      </c>
      <c r="O6" s="216" t="s">
        <v>0</v>
      </c>
    </row>
    <row r="7" spans="1:19" s="2" customFormat="1" ht="14.85" customHeight="1" thickTop="1" x14ac:dyDescent="0.2">
      <c r="A7" s="148" t="s">
        <v>17</v>
      </c>
      <c r="B7" s="217">
        <v>16722</v>
      </c>
      <c r="C7" s="217">
        <v>16722</v>
      </c>
      <c r="D7" s="49">
        <f>E7</f>
        <v>16623.490000000002</v>
      </c>
      <c r="E7" s="49">
        <v>16623.490000000002</v>
      </c>
      <c r="F7" s="12">
        <f>G7</f>
        <v>18143.27</v>
      </c>
      <c r="G7" s="12">
        <v>18143.27</v>
      </c>
      <c r="H7" s="79">
        <f>I7</f>
        <v>17026.75</v>
      </c>
      <c r="I7" s="79">
        <v>17026.75</v>
      </c>
      <c r="J7" s="118">
        <f>K7</f>
        <v>18937.5</v>
      </c>
      <c r="K7" s="118">
        <v>18937.5</v>
      </c>
      <c r="L7" s="188">
        <f>M7</f>
        <v>14480.29</v>
      </c>
      <c r="M7" s="259">
        <v>14480.29</v>
      </c>
      <c r="N7" s="217">
        <f>O7</f>
        <v>14079.75</v>
      </c>
      <c r="O7" s="217">
        <v>14079.75</v>
      </c>
      <c r="P7" s="257">
        <f>O7/K7*100</f>
        <v>74.348514851485149</v>
      </c>
      <c r="Q7" s="262">
        <f>O7/M7*100</f>
        <v>97.233895177513702</v>
      </c>
      <c r="R7" s="257">
        <f>$K$18*P7/100</f>
        <v>104948.62380910892</v>
      </c>
      <c r="S7" s="262">
        <f>$M$18*Q7/100</f>
        <v>138550.86709667073</v>
      </c>
    </row>
    <row r="8" spans="1:19" s="2" customFormat="1" ht="14.85" customHeight="1" x14ac:dyDescent="0.2">
      <c r="A8" s="148" t="s">
        <v>18</v>
      </c>
      <c r="B8" s="218">
        <f t="shared" ref="B8:B18" si="0">SUM(C8-C7)</f>
        <v>8672.0099999999984</v>
      </c>
      <c r="C8" s="219">
        <v>25394.01</v>
      </c>
      <c r="D8" s="50">
        <f t="shared" ref="D8:D18" si="1">SUM(E8-E7)</f>
        <v>9768.7099999999991</v>
      </c>
      <c r="E8" s="51">
        <v>26392.2</v>
      </c>
      <c r="F8" s="13">
        <f t="shared" ref="F8:F18" si="2">SUM(G8-G7)</f>
        <v>8677.5999999999985</v>
      </c>
      <c r="G8" s="14">
        <v>26820.87</v>
      </c>
      <c r="H8" s="80">
        <f>SUM(I8-I7)</f>
        <v>11899.169999999998</v>
      </c>
      <c r="I8" s="75">
        <v>28925.919999999998</v>
      </c>
      <c r="J8" s="119">
        <f>SUM(K8-K7)</f>
        <v>10986.21</v>
      </c>
      <c r="K8" s="112">
        <v>29923.71</v>
      </c>
      <c r="L8" s="189">
        <f>SUM(M8-M7)</f>
        <v>12573.5</v>
      </c>
      <c r="M8" s="260">
        <v>27053.79</v>
      </c>
      <c r="N8" s="218">
        <f>SUM(O8-O7)</f>
        <v>12239.141</v>
      </c>
      <c r="O8" s="219">
        <v>26318.891</v>
      </c>
      <c r="P8" s="257">
        <f t="shared" ref="P8:P18" si="3">O8/K8*100</f>
        <v>87.953301913432526</v>
      </c>
      <c r="Q8" s="262">
        <f t="shared" ref="Q8:Q18" si="4">O8/M8*100</f>
        <v>97.283563596819519</v>
      </c>
      <c r="R8" s="257">
        <f t="shared" ref="R8:R18" si="5">$K$18*P8/100</f>
        <v>124152.82287373659</v>
      </c>
      <c r="S8" s="262">
        <f t="shared" ref="S8:S18" si="6">$M$18*Q8/100</f>
        <v>138621.64079703085</v>
      </c>
    </row>
    <row r="9" spans="1:19" s="2" customFormat="1" ht="14.85" customHeight="1" x14ac:dyDescent="0.2">
      <c r="A9" s="148" t="s">
        <v>19</v>
      </c>
      <c r="B9" s="218">
        <f t="shared" si="0"/>
        <v>8901.9399999999987</v>
      </c>
      <c r="C9" s="219">
        <v>34295.949999999997</v>
      </c>
      <c r="D9" s="50">
        <f t="shared" si="1"/>
        <v>8163.4699999999975</v>
      </c>
      <c r="E9" s="51">
        <v>34555.67</v>
      </c>
      <c r="F9" s="13">
        <f t="shared" si="2"/>
        <v>8794.8600000000042</v>
      </c>
      <c r="G9" s="14">
        <v>35615.730000000003</v>
      </c>
      <c r="H9" s="80">
        <f t="shared" ref="H9:H18" si="7">I9-I8</f>
        <v>9124.64</v>
      </c>
      <c r="I9" s="75">
        <v>38050.559999999998</v>
      </c>
      <c r="J9" s="119">
        <f t="shared" ref="J9:J18" si="8">K9-K8</f>
        <v>9720.14</v>
      </c>
      <c r="K9" s="112">
        <v>39643.85</v>
      </c>
      <c r="L9" s="189">
        <f t="shared" ref="L9:L18" si="9">M9-M8</f>
        <v>10321.879999999997</v>
      </c>
      <c r="M9" s="260">
        <v>37375.67</v>
      </c>
      <c r="N9" s="218">
        <f t="shared" ref="N9:N18" si="10">O9-O8</f>
        <v>10123.060999999998</v>
      </c>
      <c r="O9" s="219">
        <v>36441.951999999997</v>
      </c>
      <c r="P9" s="257">
        <f t="shared" si="3"/>
        <v>91.923342460432067</v>
      </c>
      <c r="Q9" s="262">
        <f t="shared" si="4"/>
        <v>97.501802643270338</v>
      </c>
      <c r="R9" s="257">
        <f t="shared" si="5"/>
        <v>129756.83921093233</v>
      </c>
      <c r="S9" s="262">
        <f t="shared" si="6"/>
        <v>138932.61475384817</v>
      </c>
    </row>
    <row r="10" spans="1:19" s="2" customFormat="1" ht="14.85" customHeight="1" x14ac:dyDescent="0.2">
      <c r="A10" s="148" t="s">
        <v>20</v>
      </c>
      <c r="B10" s="218">
        <f t="shared" si="0"/>
        <v>7440.8300000000017</v>
      </c>
      <c r="C10" s="219">
        <v>41736.78</v>
      </c>
      <c r="D10" s="50">
        <f t="shared" si="1"/>
        <v>6946.8499999999985</v>
      </c>
      <c r="E10" s="51">
        <v>41502.519999999997</v>
      </c>
      <c r="F10" s="13">
        <f t="shared" si="2"/>
        <v>7463.9499999999971</v>
      </c>
      <c r="G10" s="14">
        <v>43079.68</v>
      </c>
      <c r="H10" s="80">
        <f t="shared" si="7"/>
        <v>7511.6600000000035</v>
      </c>
      <c r="I10" s="75">
        <v>45562.22</v>
      </c>
      <c r="J10" s="119">
        <f t="shared" si="8"/>
        <v>7599.4199999999983</v>
      </c>
      <c r="K10" s="112">
        <v>47243.27</v>
      </c>
      <c r="L10" s="189">
        <f t="shared" si="9"/>
        <v>9415.2669999999998</v>
      </c>
      <c r="M10" s="260">
        <v>46790.936999999998</v>
      </c>
      <c r="N10" s="218">
        <f t="shared" si="10"/>
        <v>3913.5580000000045</v>
      </c>
      <c r="O10" s="219">
        <v>40355.51</v>
      </c>
      <c r="P10" s="257">
        <f t="shared" si="3"/>
        <v>85.420653566105827</v>
      </c>
      <c r="Q10" s="262">
        <f t="shared" si="4"/>
        <v>86.246424173980543</v>
      </c>
      <c r="R10" s="257">
        <f t="shared" si="5"/>
        <v>120577.79573062154</v>
      </c>
      <c r="S10" s="262">
        <f t="shared" si="6"/>
        <v>122894.56090879418</v>
      </c>
    </row>
    <row r="11" spans="1:19" s="2" customFormat="1" ht="14.85" customHeight="1" x14ac:dyDescent="0.2">
      <c r="A11" s="148" t="s">
        <v>21</v>
      </c>
      <c r="B11" s="218">
        <f t="shared" si="0"/>
        <v>8402.61</v>
      </c>
      <c r="C11" s="219">
        <v>50139.39</v>
      </c>
      <c r="D11" s="50">
        <f t="shared" si="1"/>
        <v>8045.8700000000026</v>
      </c>
      <c r="E11" s="51">
        <v>49548.39</v>
      </c>
      <c r="F11" s="13">
        <f t="shared" si="2"/>
        <v>8503.010000000002</v>
      </c>
      <c r="G11" s="14">
        <v>51582.69</v>
      </c>
      <c r="H11" s="80">
        <f t="shared" si="7"/>
        <v>8758.7200000000012</v>
      </c>
      <c r="I11" s="75">
        <v>54320.94</v>
      </c>
      <c r="J11" s="119">
        <f t="shared" si="8"/>
        <v>9883</v>
      </c>
      <c r="K11" s="112">
        <v>57126.27</v>
      </c>
      <c r="L11" s="189">
        <f t="shared" si="9"/>
        <v>10299.601000000002</v>
      </c>
      <c r="M11" s="260">
        <v>57090.538</v>
      </c>
      <c r="N11" s="218">
        <f t="shared" si="10"/>
        <v>-40355.51</v>
      </c>
      <c r="O11" s="219"/>
      <c r="P11" s="257">
        <f t="shared" si="3"/>
        <v>0</v>
      </c>
      <c r="Q11" s="262">
        <f t="shared" si="4"/>
        <v>0</v>
      </c>
      <c r="R11" s="257">
        <f t="shared" si="5"/>
        <v>0</v>
      </c>
      <c r="S11" s="262">
        <f t="shared" si="6"/>
        <v>0</v>
      </c>
    </row>
    <row r="12" spans="1:19" s="2" customFormat="1" ht="14.85" customHeight="1" x14ac:dyDescent="0.2">
      <c r="A12" s="148" t="s">
        <v>22</v>
      </c>
      <c r="B12" s="218">
        <f t="shared" si="0"/>
        <v>10098.5</v>
      </c>
      <c r="C12" s="219">
        <v>60237.89</v>
      </c>
      <c r="D12" s="50">
        <f t="shared" si="1"/>
        <v>10505.739999999998</v>
      </c>
      <c r="E12" s="51">
        <v>60054.13</v>
      </c>
      <c r="F12" s="13">
        <f t="shared" si="2"/>
        <v>10726.909999999996</v>
      </c>
      <c r="G12" s="14">
        <v>62309.599999999999</v>
      </c>
      <c r="H12" s="80">
        <f t="shared" si="7"/>
        <v>11190.849999999999</v>
      </c>
      <c r="I12" s="75">
        <v>65511.79</v>
      </c>
      <c r="J12" s="119">
        <f t="shared" si="8"/>
        <v>11659.54</v>
      </c>
      <c r="K12" s="112">
        <v>68785.81</v>
      </c>
      <c r="L12" s="189">
        <f t="shared" si="9"/>
        <v>11256.974000000002</v>
      </c>
      <c r="M12" s="260">
        <v>68347.512000000002</v>
      </c>
      <c r="N12" s="218">
        <f t="shared" si="10"/>
        <v>0</v>
      </c>
      <c r="O12" s="219"/>
      <c r="P12" s="257">
        <f t="shared" si="3"/>
        <v>0</v>
      </c>
      <c r="Q12" s="262">
        <f t="shared" si="4"/>
        <v>0</v>
      </c>
      <c r="R12" s="257">
        <f t="shared" si="5"/>
        <v>0</v>
      </c>
      <c r="S12" s="262">
        <f t="shared" si="6"/>
        <v>0</v>
      </c>
    </row>
    <row r="13" spans="1:19" s="2" customFormat="1" ht="14.85" customHeight="1" x14ac:dyDescent="0.2">
      <c r="A13" s="148" t="s">
        <v>23</v>
      </c>
      <c r="B13" s="218">
        <f t="shared" si="0"/>
        <v>11638.119999999995</v>
      </c>
      <c r="C13" s="219">
        <v>71876.009999999995</v>
      </c>
      <c r="D13" s="50">
        <f t="shared" si="1"/>
        <v>10935.530000000006</v>
      </c>
      <c r="E13" s="51">
        <v>70989.66</v>
      </c>
      <c r="F13" s="13">
        <f t="shared" si="2"/>
        <v>12640.110000000008</v>
      </c>
      <c r="G13" s="14">
        <v>74949.710000000006</v>
      </c>
      <c r="H13" s="80">
        <f t="shared" si="7"/>
        <v>10782.900000000001</v>
      </c>
      <c r="I13" s="75">
        <v>76294.69</v>
      </c>
      <c r="J13" s="119">
        <f t="shared" si="8"/>
        <v>12007.190000000002</v>
      </c>
      <c r="K13" s="112">
        <v>80793</v>
      </c>
      <c r="L13" s="189">
        <f t="shared" si="9"/>
        <v>13514.870999999999</v>
      </c>
      <c r="M13" s="260">
        <v>81862.383000000002</v>
      </c>
      <c r="N13" s="218">
        <f t="shared" si="10"/>
        <v>0</v>
      </c>
      <c r="O13" s="219"/>
      <c r="P13" s="257">
        <f t="shared" si="3"/>
        <v>0</v>
      </c>
      <c r="Q13" s="262">
        <f t="shared" si="4"/>
        <v>0</v>
      </c>
      <c r="R13" s="257">
        <f t="shared" si="5"/>
        <v>0</v>
      </c>
      <c r="S13" s="262">
        <f t="shared" si="6"/>
        <v>0</v>
      </c>
    </row>
    <row r="14" spans="1:19" s="2" customFormat="1" ht="14.85" customHeight="1" x14ac:dyDescent="0.2">
      <c r="A14" s="148" t="s">
        <v>24</v>
      </c>
      <c r="B14" s="218">
        <f t="shared" si="0"/>
        <v>9828.8000000000029</v>
      </c>
      <c r="C14" s="220">
        <v>81704.81</v>
      </c>
      <c r="D14" s="50">
        <f t="shared" si="1"/>
        <v>10312.509999999995</v>
      </c>
      <c r="E14" s="52">
        <v>81302.17</v>
      </c>
      <c r="F14" s="13">
        <f t="shared" si="2"/>
        <v>10900.289999999994</v>
      </c>
      <c r="G14" s="15">
        <v>85850</v>
      </c>
      <c r="H14" s="80">
        <f t="shared" si="7"/>
        <v>11918.921000000002</v>
      </c>
      <c r="I14" s="81">
        <v>88213.611000000004</v>
      </c>
      <c r="J14" s="119">
        <f t="shared" si="8"/>
        <v>12018.919999999998</v>
      </c>
      <c r="K14" s="120">
        <v>92811.92</v>
      </c>
      <c r="L14" s="189">
        <f t="shared" si="9"/>
        <v>12762.25</v>
      </c>
      <c r="M14" s="261">
        <v>94624.633000000002</v>
      </c>
      <c r="N14" s="218">
        <f t="shared" si="10"/>
        <v>0</v>
      </c>
      <c r="O14" s="220"/>
      <c r="P14" s="257">
        <f t="shared" si="3"/>
        <v>0</v>
      </c>
      <c r="Q14" s="262">
        <f t="shared" si="4"/>
        <v>0</v>
      </c>
      <c r="R14" s="257">
        <f t="shared" si="5"/>
        <v>0</v>
      </c>
      <c r="S14" s="262">
        <f t="shared" si="6"/>
        <v>0</v>
      </c>
    </row>
    <row r="15" spans="1:19" s="2" customFormat="1" ht="14.85" customHeight="1" x14ac:dyDescent="0.2">
      <c r="A15" s="148" t="s">
        <v>25</v>
      </c>
      <c r="B15" s="218">
        <f t="shared" si="0"/>
        <v>9894.8500000000058</v>
      </c>
      <c r="C15" s="220">
        <v>91599.66</v>
      </c>
      <c r="D15" s="50">
        <f t="shared" si="1"/>
        <v>10076.720000000001</v>
      </c>
      <c r="E15" s="52">
        <v>91378.89</v>
      </c>
      <c r="F15" s="13">
        <f t="shared" si="2"/>
        <v>11141.910000000003</v>
      </c>
      <c r="G15" s="15">
        <v>96991.91</v>
      </c>
      <c r="H15" s="80">
        <f t="shared" si="7"/>
        <v>11366.769</v>
      </c>
      <c r="I15" s="81">
        <v>99580.38</v>
      </c>
      <c r="J15" s="119">
        <f t="shared" si="8"/>
        <v>10715.919999999998</v>
      </c>
      <c r="K15" s="120">
        <v>103527.84</v>
      </c>
      <c r="L15" s="189">
        <f t="shared" si="9"/>
        <v>10878.986999999994</v>
      </c>
      <c r="M15" s="261">
        <v>105503.62</v>
      </c>
      <c r="N15" s="218">
        <f t="shared" si="10"/>
        <v>0</v>
      </c>
      <c r="O15" s="220"/>
      <c r="P15" s="257">
        <f t="shared" si="3"/>
        <v>0</v>
      </c>
      <c r="Q15" s="262">
        <f t="shared" si="4"/>
        <v>0</v>
      </c>
      <c r="R15" s="257">
        <f t="shared" si="5"/>
        <v>0</v>
      </c>
      <c r="S15" s="262">
        <f t="shared" si="6"/>
        <v>0</v>
      </c>
    </row>
    <row r="16" spans="1:19" s="2" customFormat="1" ht="14.85" customHeight="1" x14ac:dyDescent="0.2">
      <c r="A16" s="148" t="s">
        <v>26</v>
      </c>
      <c r="B16" s="218">
        <f t="shared" si="0"/>
        <v>8452.0199999999895</v>
      </c>
      <c r="C16" s="219">
        <v>100051.68</v>
      </c>
      <c r="D16" s="50">
        <f t="shared" si="1"/>
        <v>10416.039999999994</v>
      </c>
      <c r="E16" s="51">
        <v>101794.93</v>
      </c>
      <c r="F16" s="13">
        <f t="shared" si="2"/>
        <v>9824.7399999999907</v>
      </c>
      <c r="G16" s="14">
        <v>106816.65</v>
      </c>
      <c r="H16" s="80">
        <f t="shared" si="7"/>
        <v>11001.970000000001</v>
      </c>
      <c r="I16" s="75">
        <v>110582.35</v>
      </c>
      <c r="J16" s="119">
        <f t="shared" si="8"/>
        <v>12074.740000000005</v>
      </c>
      <c r="K16" s="112">
        <v>115602.58</v>
      </c>
      <c r="L16" s="189">
        <f t="shared" si="9"/>
        <v>12083.415000000008</v>
      </c>
      <c r="M16" s="260">
        <v>117587.035</v>
      </c>
      <c r="N16" s="218">
        <f t="shared" si="10"/>
        <v>0</v>
      </c>
      <c r="O16" s="219"/>
      <c r="P16" s="257">
        <f t="shared" si="3"/>
        <v>0</v>
      </c>
      <c r="Q16" s="262">
        <f t="shared" si="4"/>
        <v>0</v>
      </c>
      <c r="R16" s="257">
        <f t="shared" si="5"/>
        <v>0</v>
      </c>
      <c r="S16" s="262">
        <f t="shared" si="6"/>
        <v>0</v>
      </c>
    </row>
    <row r="17" spans="1:19" s="2" customFormat="1" ht="14.85" customHeight="1" x14ac:dyDescent="0.2">
      <c r="A17" s="148" t="s">
        <v>27</v>
      </c>
      <c r="B17" s="218">
        <f t="shared" si="0"/>
        <v>10364.800000000003</v>
      </c>
      <c r="C17" s="219">
        <v>110416.48</v>
      </c>
      <c r="D17" s="50">
        <f t="shared" si="1"/>
        <v>10443.630000000005</v>
      </c>
      <c r="E17" s="51">
        <v>112238.56</v>
      </c>
      <c r="F17" s="13">
        <f t="shared" si="2"/>
        <v>11769.190000000002</v>
      </c>
      <c r="G17" s="14">
        <v>118585.84</v>
      </c>
      <c r="H17" s="80">
        <f t="shared" si="7"/>
        <v>11494.959999999992</v>
      </c>
      <c r="I17" s="75">
        <v>122077.31</v>
      </c>
      <c r="J17" s="119">
        <f t="shared" si="8"/>
        <v>12235.459999999992</v>
      </c>
      <c r="K17" s="112">
        <v>127838.04</v>
      </c>
      <c r="L17" s="189">
        <f t="shared" si="9"/>
        <v>11022.179999999993</v>
      </c>
      <c r="M17" s="190">
        <v>128609.215</v>
      </c>
      <c r="N17" s="218">
        <f t="shared" si="10"/>
        <v>0</v>
      </c>
      <c r="O17" s="219"/>
      <c r="P17" s="257">
        <f t="shared" si="3"/>
        <v>0</v>
      </c>
      <c r="Q17" s="262">
        <f t="shared" si="4"/>
        <v>0</v>
      </c>
      <c r="R17" s="257">
        <f t="shared" si="5"/>
        <v>0</v>
      </c>
      <c r="S17" s="262">
        <f t="shared" si="6"/>
        <v>0</v>
      </c>
    </row>
    <row r="18" spans="1:19" s="2" customFormat="1" ht="14.85" customHeight="1" x14ac:dyDescent="0.2">
      <c r="A18" s="148" t="s">
        <v>28</v>
      </c>
      <c r="B18" s="218">
        <f t="shared" si="0"/>
        <v>11058.440000000002</v>
      </c>
      <c r="C18" s="219">
        <v>121474.92</v>
      </c>
      <c r="D18" s="50">
        <f t="shared" si="1"/>
        <v>10954.979999999996</v>
      </c>
      <c r="E18" s="51">
        <v>123193.54</v>
      </c>
      <c r="F18" s="13">
        <f t="shared" si="2"/>
        <v>10256.089999999997</v>
      </c>
      <c r="G18" s="14">
        <v>128841.93</v>
      </c>
      <c r="H18" s="80">
        <f t="shared" si="7"/>
        <v>10966.48000000001</v>
      </c>
      <c r="I18" s="75">
        <v>133043.79</v>
      </c>
      <c r="J18" s="119">
        <f t="shared" si="8"/>
        <v>13319.62000000001</v>
      </c>
      <c r="K18" s="112">
        <v>141157.66</v>
      </c>
      <c r="L18" s="189">
        <f t="shared" si="9"/>
        <v>13883.140000000014</v>
      </c>
      <c r="M18" s="190">
        <v>142492.35500000001</v>
      </c>
      <c r="N18" s="218">
        <f t="shared" si="10"/>
        <v>0</v>
      </c>
      <c r="O18" s="219"/>
      <c r="P18" s="257">
        <f t="shared" si="3"/>
        <v>0</v>
      </c>
      <c r="Q18" s="262">
        <f t="shared" si="4"/>
        <v>0</v>
      </c>
      <c r="R18" s="257">
        <f t="shared" si="5"/>
        <v>0</v>
      </c>
      <c r="S18" s="262">
        <f t="shared" si="6"/>
        <v>0</v>
      </c>
    </row>
    <row r="19" spans="1:19" s="2" customFormat="1" ht="14.85" customHeight="1" x14ac:dyDescent="0.2"/>
    <row r="20" spans="1:19" s="2" customFormat="1" ht="14.85" customHeight="1" x14ac:dyDescent="0.2">
      <c r="A20" s="2" t="s">
        <v>29</v>
      </c>
      <c r="B20" s="210">
        <v>2009</v>
      </c>
      <c r="C20" s="211">
        <v>32000</v>
      </c>
      <c r="D20" s="41">
        <v>2010</v>
      </c>
      <c r="E20" s="42">
        <v>24000</v>
      </c>
      <c r="F20" s="3">
        <v>2011</v>
      </c>
      <c r="G20" s="4">
        <v>24000</v>
      </c>
      <c r="H20" s="74">
        <v>2012</v>
      </c>
      <c r="I20" s="25">
        <v>8000</v>
      </c>
      <c r="J20" s="110">
        <v>2013</v>
      </c>
      <c r="K20" s="111">
        <v>5000</v>
      </c>
      <c r="L20" s="181">
        <v>2014</v>
      </c>
      <c r="M20" s="182">
        <v>10000</v>
      </c>
      <c r="N20" s="210">
        <v>2015</v>
      </c>
      <c r="O20" s="211">
        <v>8000</v>
      </c>
    </row>
    <row r="21" spans="1:19" s="2" customFormat="1" ht="14.85" customHeight="1" thickBot="1" x14ac:dyDescent="0.25">
      <c r="A21" s="2" t="s">
        <v>30</v>
      </c>
      <c r="B21" s="210">
        <v>2009</v>
      </c>
      <c r="C21" s="221">
        <v>22000</v>
      </c>
      <c r="D21" s="41">
        <v>2010</v>
      </c>
      <c r="E21" s="53">
        <v>24000</v>
      </c>
      <c r="F21" s="3">
        <v>2011</v>
      </c>
      <c r="G21" s="6">
        <v>17300</v>
      </c>
      <c r="H21" s="74">
        <v>2012</v>
      </c>
      <c r="I21" s="26">
        <v>8000</v>
      </c>
      <c r="J21" s="110">
        <v>2013</v>
      </c>
      <c r="K21" s="121">
        <v>5000</v>
      </c>
      <c r="L21" s="181">
        <v>2014</v>
      </c>
      <c r="M21" s="192">
        <v>10000</v>
      </c>
      <c r="N21" s="210">
        <v>2015</v>
      </c>
      <c r="O21" s="212">
        <v>8000</v>
      </c>
    </row>
    <row r="22" spans="1:19" s="2" customFormat="1" ht="14.85" customHeight="1" thickTop="1" x14ac:dyDescent="0.2">
      <c r="B22" s="222">
        <v>1112</v>
      </c>
      <c r="C22" s="223" t="s">
        <v>6</v>
      </c>
      <c r="D22" s="54">
        <v>1112</v>
      </c>
      <c r="E22" s="55" t="s">
        <v>6</v>
      </c>
      <c r="F22" s="21">
        <v>1112</v>
      </c>
      <c r="G22" s="31" t="s">
        <v>6</v>
      </c>
      <c r="H22" s="82">
        <v>1112</v>
      </c>
      <c r="I22" s="83" t="s">
        <v>6</v>
      </c>
      <c r="J22" s="122">
        <v>1112</v>
      </c>
      <c r="K22" s="123" t="s">
        <v>6</v>
      </c>
      <c r="L22" s="193">
        <v>1112</v>
      </c>
      <c r="M22" s="194" t="s">
        <v>6</v>
      </c>
      <c r="N22" s="213" t="s">
        <v>31</v>
      </c>
      <c r="O22" s="214" t="s">
        <v>34</v>
      </c>
    </row>
    <row r="23" spans="1:19" s="2" customFormat="1" ht="14.85" customHeight="1" thickBot="1" x14ac:dyDescent="0.25">
      <c r="B23" s="224" t="s">
        <v>9</v>
      </c>
      <c r="C23" s="225" t="s">
        <v>0</v>
      </c>
      <c r="D23" s="56" t="s">
        <v>9</v>
      </c>
      <c r="E23" s="48" t="s">
        <v>0</v>
      </c>
      <c r="F23" s="22" t="s">
        <v>9</v>
      </c>
      <c r="G23" s="11" t="s">
        <v>0</v>
      </c>
      <c r="H23" s="84" t="s">
        <v>9</v>
      </c>
      <c r="I23" s="85" t="s">
        <v>0</v>
      </c>
      <c r="J23" s="124" t="s">
        <v>9</v>
      </c>
      <c r="K23" s="125" t="s">
        <v>0</v>
      </c>
      <c r="L23" s="195" t="s">
        <v>9</v>
      </c>
      <c r="M23" s="196" t="s">
        <v>0</v>
      </c>
      <c r="N23" s="215" t="s">
        <v>9</v>
      </c>
      <c r="O23" s="216" t="s">
        <v>0</v>
      </c>
    </row>
    <row r="24" spans="1:19" s="2" customFormat="1" ht="14.85" customHeight="1" thickTop="1" x14ac:dyDescent="0.2">
      <c r="A24" s="148" t="s">
        <v>17</v>
      </c>
      <c r="B24" s="217">
        <v>3338.66</v>
      </c>
      <c r="C24" s="217">
        <v>3338.66</v>
      </c>
      <c r="D24" s="49">
        <f>E24</f>
        <v>2274.31</v>
      </c>
      <c r="E24" s="49">
        <v>2274.31</v>
      </c>
      <c r="F24" s="12">
        <f>G24</f>
        <v>845.53</v>
      </c>
      <c r="G24" s="12">
        <v>845.53</v>
      </c>
      <c r="H24" s="79">
        <f>I24</f>
        <v>949.55</v>
      </c>
      <c r="I24" s="79">
        <v>949.55</v>
      </c>
      <c r="J24" s="118">
        <f>K24</f>
        <v>4377.2299999999996</v>
      </c>
      <c r="K24" s="118">
        <v>4377.2299999999996</v>
      </c>
      <c r="L24" s="188">
        <f>M24</f>
        <v>1563.6</v>
      </c>
      <c r="M24" s="188">
        <v>1563.6</v>
      </c>
      <c r="N24" s="217">
        <f>O24</f>
        <v>1547.729</v>
      </c>
      <c r="O24" s="217">
        <v>1547.729</v>
      </c>
      <c r="P24" s="257">
        <f>O24/K24*100</f>
        <v>35.358640053184324</v>
      </c>
      <c r="Q24" s="262">
        <f>O24/M24*100</f>
        <v>98.984970580711177</v>
      </c>
      <c r="R24" s="257">
        <f>$K$35*P24/100</f>
        <v>4054.3666389223326</v>
      </c>
      <c r="S24" s="262">
        <f>$M$35*Q24/100</f>
        <v>6721.8802908422867</v>
      </c>
    </row>
    <row r="25" spans="1:19" s="2" customFormat="1" ht="14.85" customHeight="1" x14ac:dyDescent="0.2">
      <c r="A25" s="148" t="s">
        <v>18</v>
      </c>
      <c r="B25" s="218">
        <f t="shared" ref="B25:B35" si="11">SUM(C25-C24)</f>
        <v>918.89000000000033</v>
      </c>
      <c r="C25" s="219">
        <v>4257.55</v>
      </c>
      <c r="D25" s="50">
        <f t="shared" ref="D25:D35" si="12">E25-E24</f>
        <v>140.67000000000007</v>
      </c>
      <c r="E25" s="51">
        <v>2414.98</v>
      </c>
      <c r="F25" s="13">
        <f t="shared" ref="F25:F35" si="13">G25-G24</f>
        <v>118.94000000000005</v>
      </c>
      <c r="G25" s="14">
        <v>964.47</v>
      </c>
      <c r="H25" s="80">
        <f t="shared" ref="H25:H35" si="14">I25-I24</f>
        <v>841.83000000000015</v>
      </c>
      <c r="I25" s="75">
        <v>1791.38</v>
      </c>
      <c r="J25" s="119">
        <f t="shared" ref="J25:J35" si="15">K25-K24</f>
        <v>121.29000000000087</v>
      </c>
      <c r="K25" s="112">
        <v>4498.5200000000004</v>
      </c>
      <c r="L25" s="189">
        <f t="shared" ref="L25:L35" si="16">M25-M24</f>
        <v>145.01999999999998</v>
      </c>
      <c r="M25" s="190">
        <v>1708.62</v>
      </c>
      <c r="N25" s="218">
        <f>SUM(O25-O24)</f>
        <v>3.1499999999998636</v>
      </c>
      <c r="O25" s="219">
        <v>1550.8789999999999</v>
      </c>
      <c r="P25" s="257">
        <f t="shared" ref="P25:P35" si="17">O25/K25*100</f>
        <v>34.475316326258408</v>
      </c>
      <c r="Q25" s="262">
        <f t="shared" ref="Q25:Q35" si="18">O25/M25*100</f>
        <v>90.767929674240037</v>
      </c>
      <c r="R25" s="257">
        <f t="shared" ref="R25:R35" si="19">$K$35*P25/100</f>
        <v>3953.0811187657264</v>
      </c>
      <c r="S25" s="262">
        <f t="shared" ref="S25:S35" si="20">$M$35*Q25/100</f>
        <v>6163.8767374319632</v>
      </c>
    </row>
    <row r="26" spans="1:19" s="2" customFormat="1" ht="14.85" customHeight="1" x14ac:dyDescent="0.2">
      <c r="A26" s="148" t="s">
        <v>19</v>
      </c>
      <c r="B26" s="218">
        <f t="shared" si="11"/>
        <v>842.75</v>
      </c>
      <c r="C26" s="219">
        <v>5100.3</v>
      </c>
      <c r="D26" s="50">
        <f t="shared" si="12"/>
        <v>1102.73</v>
      </c>
      <c r="E26" s="51">
        <v>3517.71</v>
      </c>
      <c r="F26" s="13">
        <f t="shared" si="13"/>
        <v>3150.8099999999995</v>
      </c>
      <c r="G26" s="14">
        <v>4115.28</v>
      </c>
      <c r="H26" s="80">
        <f t="shared" si="14"/>
        <v>278.92000000000007</v>
      </c>
      <c r="I26" s="75">
        <v>2070.3000000000002</v>
      </c>
      <c r="J26" s="119">
        <f t="shared" si="15"/>
        <v>332.79999999999927</v>
      </c>
      <c r="K26" s="112">
        <v>4831.32</v>
      </c>
      <c r="L26" s="189">
        <f t="shared" si="16"/>
        <v>1088.9000000000001</v>
      </c>
      <c r="M26" s="190">
        <v>2797.52</v>
      </c>
      <c r="N26" s="218">
        <f t="shared" ref="N26:N35" si="21">O26-O25</f>
        <v>271.28700000000003</v>
      </c>
      <c r="O26" s="219">
        <v>1822.1659999999999</v>
      </c>
      <c r="P26" s="257">
        <f t="shared" si="17"/>
        <v>37.715696745402916</v>
      </c>
      <c r="Q26" s="262">
        <f t="shared" si="18"/>
        <v>65.135048185535766</v>
      </c>
      <c r="R26" s="257">
        <f t="shared" si="19"/>
        <v>4324.6364231845546</v>
      </c>
      <c r="S26" s="262">
        <f t="shared" si="20"/>
        <v>4423.1967143376996</v>
      </c>
    </row>
    <row r="27" spans="1:19" s="2" customFormat="1" ht="14.85" customHeight="1" x14ac:dyDescent="0.2">
      <c r="A27" s="148" t="s">
        <v>20</v>
      </c>
      <c r="B27" s="218">
        <f t="shared" si="11"/>
        <v>2951.87</v>
      </c>
      <c r="C27" s="219">
        <v>8052.17</v>
      </c>
      <c r="D27" s="50">
        <f t="shared" si="12"/>
        <v>7.8800000000001091</v>
      </c>
      <c r="E27" s="51">
        <v>3525.59</v>
      </c>
      <c r="F27" s="13">
        <f t="shared" si="13"/>
        <v>4.1400000000003274</v>
      </c>
      <c r="G27" s="14">
        <v>4119.42</v>
      </c>
      <c r="H27" s="80">
        <f t="shared" si="14"/>
        <v>8.8299999999999272</v>
      </c>
      <c r="I27" s="75">
        <v>2079.13</v>
      </c>
      <c r="J27" s="119">
        <f t="shared" si="15"/>
        <v>4.8600000000005821</v>
      </c>
      <c r="K27" s="112">
        <v>4836.18</v>
      </c>
      <c r="L27" s="189">
        <f t="shared" si="16"/>
        <v>0.57099999999991269</v>
      </c>
      <c r="M27" s="190">
        <v>2798.0909999999999</v>
      </c>
      <c r="N27" s="218">
        <f t="shared" si="21"/>
        <v>4.0000000001327862E-3</v>
      </c>
      <c r="O27" s="219">
        <v>1822.17</v>
      </c>
      <c r="P27" s="257">
        <f t="shared" si="17"/>
        <v>37.677877994615585</v>
      </c>
      <c r="Q27" s="262">
        <f t="shared" si="18"/>
        <v>65.121899180548454</v>
      </c>
      <c r="R27" s="257">
        <f t="shared" si="19"/>
        <v>4320.2999701624012</v>
      </c>
      <c r="S27" s="262">
        <f t="shared" si="20"/>
        <v>4422.3037905236106</v>
      </c>
    </row>
    <row r="28" spans="1:19" s="2" customFormat="1" ht="14.85" customHeight="1" x14ac:dyDescent="0.2">
      <c r="A28" s="148" t="s">
        <v>21</v>
      </c>
      <c r="B28" s="218">
        <f t="shared" si="11"/>
        <v>2.4099999999998545</v>
      </c>
      <c r="C28" s="219">
        <v>8054.58</v>
      </c>
      <c r="D28" s="50">
        <f t="shared" si="12"/>
        <v>9.7699999999999818</v>
      </c>
      <c r="E28" s="51">
        <v>3535.36</v>
      </c>
      <c r="F28" s="13">
        <f t="shared" si="13"/>
        <v>11.140000000000327</v>
      </c>
      <c r="G28" s="14">
        <v>4130.5600000000004</v>
      </c>
      <c r="H28" s="80">
        <f t="shared" si="14"/>
        <v>4.0799999999999272</v>
      </c>
      <c r="I28" s="75">
        <v>2083.21</v>
      </c>
      <c r="J28" s="119">
        <f t="shared" si="15"/>
        <v>513.57999999999993</v>
      </c>
      <c r="K28" s="112">
        <v>5349.76</v>
      </c>
      <c r="L28" s="189">
        <f t="shared" si="16"/>
        <v>9.48700000000008</v>
      </c>
      <c r="M28" s="190">
        <v>2807.578</v>
      </c>
      <c r="N28" s="218">
        <f t="shared" si="21"/>
        <v>-1822.17</v>
      </c>
      <c r="O28" s="219"/>
      <c r="P28" s="257">
        <f t="shared" si="17"/>
        <v>0</v>
      </c>
      <c r="Q28" s="262">
        <f t="shared" si="18"/>
        <v>0</v>
      </c>
      <c r="R28" s="257">
        <f t="shared" si="19"/>
        <v>0</v>
      </c>
      <c r="S28" s="262">
        <f t="shared" si="20"/>
        <v>0</v>
      </c>
    </row>
    <row r="29" spans="1:19" s="2" customFormat="1" ht="14.85" customHeight="1" x14ac:dyDescent="0.2">
      <c r="A29" s="148" t="s">
        <v>22</v>
      </c>
      <c r="B29" s="218">
        <f t="shared" si="11"/>
        <v>18.130000000000109</v>
      </c>
      <c r="C29" s="219">
        <v>8072.71</v>
      </c>
      <c r="D29" s="50">
        <f t="shared" si="12"/>
        <v>3412.5399999999995</v>
      </c>
      <c r="E29" s="51">
        <v>6947.9</v>
      </c>
      <c r="F29" s="13">
        <f t="shared" si="13"/>
        <v>0.65999999999985448</v>
      </c>
      <c r="G29" s="14">
        <v>4131.22</v>
      </c>
      <c r="H29" s="80">
        <f t="shared" si="14"/>
        <v>0.15000000000009095</v>
      </c>
      <c r="I29" s="75">
        <v>2083.36</v>
      </c>
      <c r="J29" s="119">
        <f t="shared" si="15"/>
        <v>79.569999999999709</v>
      </c>
      <c r="K29" s="112">
        <v>5429.33</v>
      </c>
      <c r="L29" s="189">
        <f t="shared" si="16"/>
        <v>775.06500000000005</v>
      </c>
      <c r="M29" s="190">
        <v>3582.643</v>
      </c>
      <c r="N29" s="218">
        <f t="shared" si="21"/>
        <v>0</v>
      </c>
      <c r="O29" s="219"/>
      <c r="P29" s="257">
        <f t="shared" si="17"/>
        <v>0</v>
      </c>
      <c r="Q29" s="262">
        <f t="shared" si="18"/>
        <v>0</v>
      </c>
      <c r="R29" s="257">
        <f t="shared" si="19"/>
        <v>0</v>
      </c>
      <c r="S29" s="262">
        <f t="shared" si="20"/>
        <v>0</v>
      </c>
    </row>
    <row r="30" spans="1:19" s="2" customFormat="1" ht="14.85" customHeight="1" x14ac:dyDescent="0.2">
      <c r="A30" s="148" t="s">
        <v>23</v>
      </c>
      <c r="B30" s="218">
        <f t="shared" si="11"/>
        <v>15.850000000000364</v>
      </c>
      <c r="C30" s="219">
        <v>8088.56</v>
      </c>
      <c r="D30" s="50">
        <f t="shared" si="12"/>
        <v>923.0600000000004</v>
      </c>
      <c r="E30" s="51">
        <v>7870.96</v>
      </c>
      <c r="F30" s="13">
        <f t="shared" si="13"/>
        <v>5.5099999999993088</v>
      </c>
      <c r="G30" s="14">
        <v>4136.7299999999996</v>
      </c>
      <c r="H30" s="80">
        <f t="shared" si="14"/>
        <v>0.54999999999972715</v>
      </c>
      <c r="I30" s="75">
        <v>2083.91</v>
      </c>
      <c r="J30" s="119">
        <f t="shared" si="15"/>
        <v>14.409999999999854</v>
      </c>
      <c r="K30" s="112">
        <v>5443.74</v>
      </c>
      <c r="L30" s="189">
        <f t="shared" si="16"/>
        <v>15.063000000000102</v>
      </c>
      <c r="M30" s="190">
        <v>3597.7060000000001</v>
      </c>
      <c r="N30" s="218">
        <f t="shared" si="21"/>
        <v>0</v>
      </c>
      <c r="O30" s="219"/>
      <c r="P30" s="257">
        <f t="shared" si="17"/>
        <v>0</v>
      </c>
      <c r="Q30" s="262">
        <f t="shared" si="18"/>
        <v>0</v>
      </c>
      <c r="R30" s="257">
        <f t="shared" si="19"/>
        <v>0</v>
      </c>
      <c r="S30" s="262">
        <f t="shared" si="20"/>
        <v>0</v>
      </c>
    </row>
    <row r="31" spans="1:19" s="2" customFormat="1" ht="14.85" customHeight="1" x14ac:dyDescent="0.2">
      <c r="A31" s="148" t="s">
        <v>24</v>
      </c>
      <c r="B31" s="218">
        <f t="shared" si="11"/>
        <v>0.80999999999949068</v>
      </c>
      <c r="C31" s="220">
        <v>8089.37</v>
      </c>
      <c r="D31" s="50">
        <f t="shared" si="12"/>
        <v>9872.6900000000023</v>
      </c>
      <c r="E31" s="52">
        <v>17743.650000000001</v>
      </c>
      <c r="F31" s="13">
        <f t="shared" si="13"/>
        <v>1.2000000000007276</v>
      </c>
      <c r="G31" s="15">
        <v>4137.93</v>
      </c>
      <c r="H31" s="80">
        <f t="shared" si="14"/>
        <v>875.72000000000025</v>
      </c>
      <c r="I31" s="81">
        <v>2959.63</v>
      </c>
      <c r="J31" s="119">
        <f t="shared" si="15"/>
        <v>0</v>
      </c>
      <c r="K31" s="120">
        <v>5443.74</v>
      </c>
      <c r="L31" s="189">
        <f t="shared" si="16"/>
        <v>1546.7609999999995</v>
      </c>
      <c r="M31" s="191">
        <v>5144.4669999999996</v>
      </c>
      <c r="N31" s="218">
        <f t="shared" si="21"/>
        <v>0</v>
      </c>
      <c r="O31" s="220"/>
      <c r="P31" s="257">
        <f t="shared" si="17"/>
        <v>0</v>
      </c>
      <c r="Q31" s="262">
        <f t="shared" si="18"/>
        <v>0</v>
      </c>
      <c r="R31" s="257">
        <f t="shared" si="19"/>
        <v>0</v>
      </c>
      <c r="S31" s="262">
        <f t="shared" si="20"/>
        <v>0</v>
      </c>
    </row>
    <row r="32" spans="1:19" s="2" customFormat="1" ht="14.85" customHeight="1" x14ac:dyDescent="0.2">
      <c r="A32" s="148" t="s">
        <v>25</v>
      </c>
      <c r="B32" s="218">
        <f t="shared" si="11"/>
        <v>3034.7</v>
      </c>
      <c r="C32" s="220">
        <v>11124.07</v>
      </c>
      <c r="D32" s="50">
        <f t="shared" si="12"/>
        <v>2567.9199999999983</v>
      </c>
      <c r="E32" s="52">
        <v>20311.57</v>
      </c>
      <c r="F32" s="13">
        <f t="shared" si="13"/>
        <v>2.5299999999997453</v>
      </c>
      <c r="G32" s="15">
        <v>4140.46</v>
      </c>
      <c r="H32" s="80">
        <f t="shared" si="14"/>
        <v>3.9499999999998181</v>
      </c>
      <c r="I32" s="81">
        <v>2963.58</v>
      </c>
      <c r="J32" s="119">
        <f t="shared" si="15"/>
        <v>1657.3100000000004</v>
      </c>
      <c r="K32" s="120">
        <v>7101.05</v>
      </c>
      <c r="L32" s="189">
        <f t="shared" si="16"/>
        <v>885.02900000000045</v>
      </c>
      <c r="M32" s="191">
        <v>6029.4960000000001</v>
      </c>
      <c r="N32" s="218">
        <f t="shared" si="21"/>
        <v>0</v>
      </c>
      <c r="O32" s="220"/>
      <c r="P32" s="257">
        <f t="shared" si="17"/>
        <v>0</v>
      </c>
      <c r="Q32" s="262">
        <f t="shared" si="18"/>
        <v>0</v>
      </c>
      <c r="R32" s="257">
        <f t="shared" si="19"/>
        <v>0</v>
      </c>
      <c r="S32" s="262">
        <f t="shared" si="20"/>
        <v>0</v>
      </c>
    </row>
    <row r="33" spans="1:19" s="2" customFormat="1" ht="14.85" customHeight="1" x14ac:dyDescent="0.2">
      <c r="A33" s="148" t="s">
        <v>26</v>
      </c>
      <c r="B33" s="218">
        <f t="shared" si="11"/>
        <v>2390.66</v>
      </c>
      <c r="C33" s="219">
        <v>13514.73</v>
      </c>
      <c r="D33" s="50">
        <f t="shared" si="12"/>
        <v>301.31999999999971</v>
      </c>
      <c r="E33" s="51">
        <v>20612.89</v>
      </c>
      <c r="F33" s="13">
        <f t="shared" si="13"/>
        <v>51.409999999999854</v>
      </c>
      <c r="G33" s="14">
        <v>4191.87</v>
      </c>
      <c r="H33" s="80">
        <f t="shared" si="14"/>
        <v>0.78999999999996362</v>
      </c>
      <c r="I33" s="75">
        <v>2964.37</v>
      </c>
      <c r="J33" s="119">
        <f t="shared" si="15"/>
        <v>248</v>
      </c>
      <c r="K33" s="112">
        <v>7349.05</v>
      </c>
      <c r="L33" s="189">
        <f t="shared" si="16"/>
        <v>735.58299999999963</v>
      </c>
      <c r="M33" s="190">
        <v>6765.0789999999997</v>
      </c>
      <c r="N33" s="218">
        <f t="shared" si="21"/>
        <v>0</v>
      </c>
      <c r="O33" s="219"/>
      <c r="P33" s="257">
        <f t="shared" si="17"/>
        <v>0</v>
      </c>
      <c r="Q33" s="262">
        <f t="shared" si="18"/>
        <v>0</v>
      </c>
      <c r="R33" s="257">
        <f t="shared" si="19"/>
        <v>0</v>
      </c>
      <c r="S33" s="262">
        <f t="shared" si="20"/>
        <v>0</v>
      </c>
    </row>
    <row r="34" spans="1:19" s="2" customFormat="1" ht="14.85" customHeight="1" x14ac:dyDescent="0.2">
      <c r="A34" s="148" t="s">
        <v>27</v>
      </c>
      <c r="B34" s="218">
        <f t="shared" si="11"/>
        <v>110.8700000000008</v>
      </c>
      <c r="C34" s="219">
        <v>13625.6</v>
      </c>
      <c r="D34" s="50">
        <f t="shared" si="12"/>
        <v>168.13000000000102</v>
      </c>
      <c r="E34" s="51">
        <v>20781.02</v>
      </c>
      <c r="F34" s="13">
        <f t="shared" si="13"/>
        <v>128.10000000000036</v>
      </c>
      <c r="G34" s="14">
        <v>4319.97</v>
      </c>
      <c r="H34" s="80">
        <f t="shared" si="14"/>
        <v>1908.1900000000005</v>
      </c>
      <c r="I34" s="75">
        <v>4872.5600000000004</v>
      </c>
      <c r="J34" s="119">
        <f t="shared" si="15"/>
        <v>0.76999999999952706</v>
      </c>
      <c r="K34" s="112">
        <v>7349.82</v>
      </c>
      <c r="L34" s="189">
        <f t="shared" si="16"/>
        <v>2.6210000000000946</v>
      </c>
      <c r="M34" s="190">
        <v>6767.7</v>
      </c>
      <c r="N34" s="218">
        <f t="shared" si="21"/>
        <v>0</v>
      </c>
      <c r="O34" s="219"/>
      <c r="P34" s="257">
        <f t="shared" si="17"/>
        <v>0</v>
      </c>
      <c r="Q34" s="262">
        <f t="shared" si="18"/>
        <v>0</v>
      </c>
      <c r="R34" s="257">
        <f t="shared" si="19"/>
        <v>0</v>
      </c>
      <c r="S34" s="262">
        <f t="shared" si="20"/>
        <v>0</v>
      </c>
    </row>
    <row r="35" spans="1:19" s="2" customFormat="1" ht="14.85" customHeight="1" x14ac:dyDescent="0.2">
      <c r="A35" s="148" t="s">
        <v>28</v>
      </c>
      <c r="B35" s="218">
        <f t="shared" si="11"/>
        <v>1088.4300000000003</v>
      </c>
      <c r="C35" s="219">
        <v>14714.03</v>
      </c>
      <c r="D35" s="50">
        <f t="shared" si="12"/>
        <v>4999.32</v>
      </c>
      <c r="E35" s="51">
        <v>25780.34</v>
      </c>
      <c r="F35" s="13">
        <f t="shared" si="13"/>
        <v>2166.04</v>
      </c>
      <c r="G35" s="14">
        <v>6486.01</v>
      </c>
      <c r="H35" s="80">
        <f t="shared" si="14"/>
        <v>1023.0999999999995</v>
      </c>
      <c r="I35" s="75">
        <v>5895.66</v>
      </c>
      <c r="J35" s="119">
        <f t="shared" si="15"/>
        <v>4116.59</v>
      </c>
      <c r="K35" s="112">
        <v>11466.41</v>
      </c>
      <c r="L35" s="189">
        <f t="shared" si="16"/>
        <v>23.109000000000378</v>
      </c>
      <c r="M35" s="190">
        <v>6790.8090000000002</v>
      </c>
      <c r="N35" s="218">
        <f t="shared" si="21"/>
        <v>0</v>
      </c>
      <c r="O35" s="219"/>
      <c r="P35" s="257">
        <f t="shared" si="17"/>
        <v>0</v>
      </c>
      <c r="Q35" s="262">
        <f t="shared" si="18"/>
        <v>0</v>
      </c>
      <c r="R35" s="257">
        <f t="shared" si="19"/>
        <v>0</v>
      </c>
      <c r="S35" s="262">
        <f t="shared" si="20"/>
        <v>0</v>
      </c>
    </row>
    <row r="36" spans="1:19" s="2" customFormat="1" ht="14.85" customHeight="1" x14ac:dyDescent="0.2"/>
    <row r="37" spans="1:19" s="2" customFormat="1" ht="14.85" customHeight="1" x14ac:dyDescent="0.2">
      <c r="A37" s="2" t="s">
        <v>29</v>
      </c>
      <c r="B37" s="210">
        <v>2009</v>
      </c>
      <c r="C37" s="211">
        <v>10000</v>
      </c>
      <c r="D37" s="41">
        <v>2010</v>
      </c>
      <c r="E37" s="42">
        <v>10000</v>
      </c>
      <c r="F37" s="3">
        <v>2011</v>
      </c>
      <c r="G37" s="4">
        <v>10000</v>
      </c>
      <c r="H37" s="74">
        <v>2012</v>
      </c>
      <c r="I37" s="25">
        <v>10000</v>
      </c>
      <c r="J37" s="110">
        <v>2013</v>
      </c>
      <c r="K37" s="111">
        <v>13000</v>
      </c>
      <c r="L37" s="181">
        <v>2014</v>
      </c>
      <c r="M37" s="182">
        <v>12000</v>
      </c>
      <c r="N37" s="210">
        <v>2015</v>
      </c>
      <c r="O37" s="211">
        <v>13000</v>
      </c>
    </row>
    <row r="38" spans="1:19" s="2" customFormat="1" ht="14.85" customHeight="1" thickBot="1" x14ac:dyDescent="0.25">
      <c r="A38" s="2" t="s">
        <v>30</v>
      </c>
      <c r="B38" s="210">
        <v>2009</v>
      </c>
      <c r="C38" s="212">
        <v>10000</v>
      </c>
      <c r="D38" s="41">
        <v>2010</v>
      </c>
      <c r="E38" s="43">
        <v>10000</v>
      </c>
      <c r="F38" s="3">
        <v>2011</v>
      </c>
      <c r="G38" s="5">
        <v>10000</v>
      </c>
      <c r="H38" s="74">
        <v>2012</v>
      </c>
      <c r="I38" s="27">
        <v>10000</v>
      </c>
      <c r="J38" s="110">
        <v>2013</v>
      </c>
      <c r="K38" s="113">
        <v>13000</v>
      </c>
      <c r="L38" s="181">
        <v>2014</v>
      </c>
      <c r="M38" s="183">
        <v>12000</v>
      </c>
      <c r="N38" s="210">
        <v>2015</v>
      </c>
      <c r="O38" s="212">
        <v>13000</v>
      </c>
    </row>
    <row r="39" spans="1:19" s="2" customFormat="1" ht="14.85" customHeight="1" thickTop="1" x14ac:dyDescent="0.2">
      <c r="B39" s="226" t="s">
        <v>8</v>
      </c>
      <c r="C39" s="227" t="s">
        <v>7</v>
      </c>
      <c r="D39" s="57" t="s">
        <v>8</v>
      </c>
      <c r="E39" s="58" t="s">
        <v>7</v>
      </c>
      <c r="F39" s="17" t="s">
        <v>8</v>
      </c>
      <c r="G39" s="18" t="s">
        <v>7</v>
      </c>
      <c r="H39" s="86" t="s">
        <v>13</v>
      </c>
      <c r="I39" s="87" t="s">
        <v>7</v>
      </c>
      <c r="J39" s="126" t="s">
        <v>13</v>
      </c>
      <c r="K39" s="127" t="s">
        <v>7</v>
      </c>
      <c r="L39" s="197" t="s">
        <v>13</v>
      </c>
      <c r="M39" s="198" t="s">
        <v>7</v>
      </c>
      <c r="N39" s="213" t="s">
        <v>13</v>
      </c>
      <c r="O39" s="214" t="s">
        <v>7</v>
      </c>
    </row>
    <row r="40" spans="1:19" s="2" customFormat="1" ht="14.85" customHeight="1" thickBot="1" x14ac:dyDescent="0.25">
      <c r="B40" s="215" t="s">
        <v>9</v>
      </c>
      <c r="C40" s="216" t="s">
        <v>0</v>
      </c>
      <c r="D40" s="46" t="s">
        <v>9</v>
      </c>
      <c r="E40" s="47" t="s">
        <v>0</v>
      </c>
      <c r="F40" s="16" t="s">
        <v>9</v>
      </c>
      <c r="G40" s="10" t="s">
        <v>0</v>
      </c>
      <c r="H40" s="78" t="s">
        <v>9</v>
      </c>
      <c r="I40" s="28" t="s">
        <v>0</v>
      </c>
      <c r="J40" s="116" t="s">
        <v>9</v>
      </c>
      <c r="K40" s="117" t="s">
        <v>0</v>
      </c>
      <c r="L40" s="186" t="s">
        <v>9</v>
      </c>
      <c r="M40" s="187" t="s">
        <v>0</v>
      </c>
      <c r="N40" s="215" t="s">
        <v>9</v>
      </c>
      <c r="O40" s="216" t="s">
        <v>0</v>
      </c>
    </row>
    <row r="41" spans="1:19" s="2" customFormat="1" ht="14.85" customHeight="1" thickTop="1" x14ac:dyDescent="0.2">
      <c r="A41" s="148" t="s">
        <v>17</v>
      </c>
      <c r="B41" s="217">
        <v>1058.0999999999999</v>
      </c>
      <c r="C41" s="217">
        <v>1058.0999999999999</v>
      </c>
      <c r="D41" s="49">
        <f>E41</f>
        <v>937.75</v>
      </c>
      <c r="E41" s="49">
        <v>937.75</v>
      </c>
      <c r="F41" s="12">
        <f>G41</f>
        <v>1001.98</v>
      </c>
      <c r="G41" s="12">
        <v>1001.98</v>
      </c>
      <c r="H41" s="79">
        <f>I41</f>
        <v>1065.8800000000001</v>
      </c>
      <c r="I41" s="79">
        <v>1065.8800000000001</v>
      </c>
      <c r="J41" s="118">
        <f>K41</f>
        <v>746.94</v>
      </c>
      <c r="K41" s="118">
        <v>746.94</v>
      </c>
      <c r="L41" s="188">
        <f>M41</f>
        <v>1092.57</v>
      </c>
      <c r="M41" s="188">
        <v>1092.57</v>
      </c>
      <c r="N41" s="217">
        <f>O41</f>
        <v>1369.163</v>
      </c>
      <c r="O41" s="217">
        <v>1369.163</v>
      </c>
      <c r="P41" s="257">
        <f>O41/K41*100</f>
        <v>183.30294267277156</v>
      </c>
      <c r="Q41" s="262">
        <f>O41/M41*100</f>
        <v>125.31581500498825</v>
      </c>
      <c r="R41" s="257">
        <f>$K$52*P41/100</f>
        <v>24310.112844913914</v>
      </c>
      <c r="S41" s="262">
        <f>$M$52*Q41/100</f>
        <v>18834.384276709963</v>
      </c>
    </row>
    <row r="42" spans="1:19" s="2" customFormat="1" ht="14.85" customHeight="1" x14ac:dyDescent="0.2">
      <c r="A42" s="148" t="s">
        <v>18</v>
      </c>
      <c r="B42" s="218">
        <f t="shared" ref="B42:B52" si="22">SUM(C42-C41)</f>
        <v>821.63000000000011</v>
      </c>
      <c r="C42" s="219">
        <v>1879.73</v>
      </c>
      <c r="D42" s="50">
        <f t="shared" ref="D42:D52" si="23">E42-E41</f>
        <v>917.67000000000007</v>
      </c>
      <c r="E42" s="51">
        <v>1855.42</v>
      </c>
      <c r="F42" s="13">
        <f t="shared" ref="F42:F52" si="24">G42-G41</f>
        <v>985.15000000000009</v>
      </c>
      <c r="G42" s="14">
        <v>1987.13</v>
      </c>
      <c r="H42" s="80">
        <f t="shared" ref="H42:H52" si="25">I42-I41</f>
        <v>2258.9</v>
      </c>
      <c r="I42" s="75">
        <v>3324.78</v>
      </c>
      <c r="J42" s="119">
        <f t="shared" ref="J42:J52" si="26">K42-K41</f>
        <v>2791.18</v>
      </c>
      <c r="K42" s="112">
        <v>3538.12</v>
      </c>
      <c r="L42" s="189">
        <f t="shared" ref="L42:L52" si="27">M42-M41</f>
        <v>2180.6499999999996</v>
      </c>
      <c r="M42" s="190">
        <v>3273.22</v>
      </c>
      <c r="N42" s="218">
        <f>SUM(O42-O41)</f>
        <v>2044.1619999999998</v>
      </c>
      <c r="O42" s="219">
        <v>3413.3249999999998</v>
      </c>
      <c r="P42" s="257">
        <f t="shared" ref="P42:P52" si="28">O42/K42*100</f>
        <v>96.472844335409775</v>
      </c>
      <c r="Q42" s="262">
        <f t="shared" ref="Q42:Q52" si="29">O42/M42*100</f>
        <v>104.28034168189122</v>
      </c>
      <c r="R42" s="257">
        <f t="shared" ref="R42:R52" si="30">$K$52*P42/100</f>
        <v>12794.479445157316</v>
      </c>
      <c r="S42" s="262">
        <f t="shared" ref="S42:S52" si="31">$M$52*Q42/100</f>
        <v>15672.850451199429</v>
      </c>
    </row>
    <row r="43" spans="1:19" s="2" customFormat="1" ht="14.85" customHeight="1" x14ac:dyDescent="0.2">
      <c r="A43" s="148" t="s">
        <v>19</v>
      </c>
      <c r="B43" s="218">
        <f t="shared" si="22"/>
        <v>598.80000000000018</v>
      </c>
      <c r="C43" s="219">
        <v>2478.5300000000002</v>
      </c>
      <c r="D43" s="50">
        <f t="shared" si="23"/>
        <v>595.88000000000011</v>
      </c>
      <c r="E43" s="51">
        <v>2451.3000000000002</v>
      </c>
      <c r="F43" s="13">
        <f t="shared" si="24"/>
        <v>657.94</v>
      </c>
      <c r="G43" s="14">
        <v>2645.07</v>
      </c>
      <c r="H43" s="80">
        <f t="shared" si="25"/>
        <v>693.1899999999996</v>
      </c>
      <c r="I43" s="75">
        <v>4017.97</v>
      </c>
      <c r="J43" s="119">
        <f t="shared" si="26"/>
        <v>710.8100000000004</v>
      </c>
      <c r="K43" s="112">
        <v>4248.93</v>
      </c>
      <c r="L43" s="189">
        <f t="shared" si="27"/>
        <v>811.69</v>
      </c>
      <c r="M43" s="190">
        <v>4084.91</v>
      </c>
      <c r="N43" s="218">
        <f t="shared" ref="N43:N52" si="32">O43-O42</f>
        <v>849.70800000000054</v>
      </c>
      <c r="O43" s="219">
        <v>4263.0330000000004</v>
      </c>
      <c r="P43" s="257">
        <f t="shared" si="28"/>
        <v>100.33191885957172</v>
      </c>
      <c r="Q43" s="262">
        <f t="shared" si="29"/>
        <v>104.36051222670757</v>
      </c>
      <c r="R43" s="257">
        <f t="shared" si="30"/>
        <v>13306.279942145437</v>
      </c>
      <c r="S43" s="262">
        <f t="shared" si="31"/>
        <v>15684.899711292293</v>
      </c>
    </row>
    <row r="44" spans="1:19" s="2" customFormat="1" ht="14.85" customHeight="1" x14ac:dyDescent="0.2">
      <c r="A44" s="148" t="s">
        <v>20</v>
      </c>
      <c r="B44" s="218">
        <f t="shared" si="22"/>
        <v>691.06</v>
      </c>
      <c r="C44" s="219">
        <v>3169.59</v>
      </c>
      <c r="D44" s="50">
        <f t="shared" si="23"/>
        <v>654.65999999999985</v>
      </c>
      <c r="E44" s="51">
        <v>3105.96</v>
      </c>
      <c r="F44" s="13">
        <f t="shared" si="24"/>
        <v>708.61999999999989</v>
      </c>
      <c r="G44" s="14">
        <v>3353.69</v>
      </c>
      <c r="H44" s="80">
        <f t="shared" si="25"/>
        <v>729.50999999999976</v>
      </c>
      <c r="I44" s="75">
        <v>4747.4799999999996</v>
      </c>
      <c r="J44" s="119">
        <f t="shared" si="26"/>
        <v>783.13999999999942</v>
      </c>
      <c r="K44" s="112">
        <v>5032.07</v>
      </c>
      <c r="L44" s="189">
        <f t="shared" si="27"/>
        <v>972.68100000000049</v>
      </c>
      <c r="M44" s="190">
        <v>5057.5910000000003</v>
      </c>
      <c r="N44" s="218">
        <f t="shared" si="32"/>
        <v>508.41299999999956</v>
      </c>
      <c r="O44" s="219">
        <v>4771.4459999999999</v>
      </c>
      <c r="P44" s="257">
        <f t="shared" si="28"/>
        <v>94.820739775082615</v>
      </c>
      <c r="Q44" s="262">
        <f t="shared" si="29"/>
        <v>94.342266901376561</v>
      </c>
      <c r="R44" s="257">
        <f t="shared" si="30"/>
        <v>12575.373042894871</v>
      </c>
      <c r="S44" s="262">
        <f t="shared" si="31"/>
        <v>14179.204023735805</v>
      </c>
    </row>
    <row r="45" spans="1:19" s="2" customFormat="1" ht="14.85" customHeight="1" x14ac:dyDescent="0.2">
      <c r="A45" s="148" t="s">
        <v>21</v>
      </c>
      <c r="B45" s="218">
        <f t="shared" si="22"/>
        <v>823.21</v>
      </c>
      <c r="C45" s="219">
        <v>3992.8</v>
      </c>
      <c r="D45" s="50">
        <f t="shared" si="23"/>
        <v>847.05000000000018</v>
      </c>
      <c r="E45" s="51">
        <v>3953.01</v>
      </c>
      <c r="F45" s="13">
        <f t="shared" si="24"/>
        <v>877.88999999999987</v>
      </c>
      <c r="G45" s="14">
        <v>4231.58</v>
      </c>
      <c r="H45" s="80">
        <f t="shared" si="25"/>
        <v>983.21</v>
      </c>
      <c r="I45" s="75">
        <v>5730.69</v>
      </c>
      <c r="J45" s="119">
        <f t="shared" si="26"/>
        <v>959.8100000000004</v>
      </c>
      <c r="K45" s="112">
        <v>5991.88</v>
      </c>
      <c r="L45" s="189">
        <f t="shared" si="27"/>
        <v>1063.3989999999994</v>
      </c>
      <c r="M45" s="190">
        <v>6120.99</v>
      </c>
      <c r="N45" s="218">
        <f t="shared" si="32"/>
        <v>-4771.4459999999999</v>
      </c>
      <c r="O45" s="219"/>
      <c r="P45" s="257">
        <f t="shared" si="28"/>
        <v>0</v>
      </c>
      <c r="Q45" s="262">
        <f t="shared" si="29"/>
        <v>0</v>
      </c>
      <c r="R45" s="257">
        <f t="shared" si="30"/>
        <v>0</v>
      </c>
      <c r="S45" s="262">
        <f t="shared" si="31"/>
        <v>0</v>
      </c>
    </row>
    <row r="46" spans="1:19" s="2" customFormat="1" ht="14.85" customHeight="1" x14ac:dyDescent="0.2">
      <c r="A46" s="148" t="s">
        <v>22</v>
      </c>
      <c r="B46" s="218">
        <f t="shared" si="22"/>
        <v>760.05999999999949</v>
      </c>
      <c r="C46" s="219">
        <v>4752.8599999999997</v>
      </c>
      <c r="D46" s="50">
        <f t="shared" si="23"/>
        <v>762.38000000000011</v>
      </c>
      <c r="E46" s="51">
        <v>4715.3900000000003</v>
      </c>
      <c r="F46" s="13">
        <f t="shared" si="24"/>
        <v>842.18000000000029</v>
      </c>
      <c r="G46" s="14">
        <v>5073.76</v>
      </c>
      <c r="H46" s="80">
        <f t="shared" si="25"/>
        <v>826.03000000000065</v>
      </c>
      <c r="I46" s="75">
        <v>6556.72</v>
      </c>
      <c r="J46" s="119">
        <f t="shared" si="26"/>
        <v>956.6899999999996</v>
      </c>
      <c r="K46" s="112">
        <v>6948.57</v>
      </c>
      <c r="L46" s="189">
        <f t="shared" si="27"/>
        <v>1124.2809999999999</v>
      </c>
      <c r="M46" s="190">
        <v>7245.2709999999997</v>
      </c>
      <c r="N46" s="218">
        <f t="shared" si="32"/>
        <v>0</v>
      </c>
      <c r="O46" s="219"/>
      <c r="P46" s="257">
        <f t="shared" si="28"/>
        <v>0</v>
      </c>
      <c r="Q46" s="262">
        <f t="shared" si="29"/>
        <v>0</v>
      </c>
      <c r="R46" s="257">
        <f t="shared" si="30"/>
        <v>0</v>
      </c>
      <c r="S46" s="262">
        <f t="shared" si="31"/>
        <v>0</v>
      </c>
    </row>
    <row r="47" spans="1:19" s="2" customFormat="1" ht="14.85" customHeight="1" x14ac:dyDescent="0.2">
      <c r="A47" s="148" t="s">
        <v>23</v>
      </c>
      <c r="B47" s="218">
        <f t="shared" si="22"/>
        <v>920.99000000000069</v>
      </c>
      <c r="C47" s="219">
        <v>5673.85</v>
      </c>
      <c r="D47" s="50">
        <f t="shared" si="23"/>
        <v>931.86999999999989</v>
      </c>
      <c r="E47" s="51">
        <v>5647.26</v>
      </c>
      <c r="F47" s="13">
        <f t="shared" si="24"/>
        <v>1047.5100000000002</v>
      </c>
      <c r="G47" s="14">
        <v>6121.27</v>
      </c>
      <c r="H47" s="80">
        <f t="shared" si="25"/>
        <v>1120.2799999999997</v>
      </c>
      <c r="I47" s="75">
        <v>7677</v>
      </c>
      <c r="J47" s="119">
        <f t="shared" si="26"/>
        <v>1040.0300000000007</v>
      </c>
      <c r="K47" s="112">
        <v>7988.6</v>
      </c>
      <c r="L47" s="189">
        <f t="shared" si="27"/>
        <v>1430.2560000000003</v>
      </c>
      <c r="M47" s="190">
        <v>8675.527</v>
      </c>
      <c r="N47" s="218">
        <f t="shared" si="32"/>
        <v>0</v>
      </c>
      <c r="O47" s="219"/>
      <c r="P47" s="257">
        <f t="shared" si="28"/>
        <v>0</v>
      </c>
      <c r="Q47" s="262">
        <f t="shared" si="29"/>
        <v>0</v>
      </c>
      <c r="R47" s="257">
        <f t="shared" si="30"/>
        <v>0</v>
      </c>
      <c r="S47" s="262">
        <f t="shared" si="31"/>
        <v>0</v>
      </c>
    </row>
    <row r="48" spans="1:19" s="2" customFormat="1" ht="14.85" customHeight="1" x14ac:dyDescent="0.2">
      <c r="A48" s="148" t="s">
        <v>24</v>
      </c>
      <c r="B48" s="218">
        <f t="shared" si="22"/>
        <v>1143.1599999999999</v>
      </c>
      <c r="C48" s="220">
        <v>6817.01</v>
      </c>
      <c r="D48" s="50">
        <f t="shared" si="23"/>
        <v>1077.3400000000001</v>
      </c>
      <c r="E48" s="52">
        <v>6724.6</v>
      </c>
      <c r="F48" s="13">
        <f t="shared" si="24"/>
        <v>1091.6699999999992</v>
      </c>
      <c r="G48" s="15">
        <v>7212.94</v>
      </c>
      <c r="H48" s="80">
        <f t="shared" si="25"/>
        <v>1289.1800000000003</v>
      </c>
      <c r="I48" s="81">
        <v>8966.18</v>
      </c>
      <c r="J48" s="119">
        <f t="shared" si="26"/>
        <v>1114.1399999999994</v>
      </c>
      <c r="K48" s="120">
        <v>9102.74</v>
      </c>
      <c r="L48" s="189">
        <f t="shared" si="27"/>
        <v>1450.6790000000001</v>
      </c>
      <c r="M48" s="191">
        <v>10126.206</v>
      </c>
      <c r="N48" s="218">
        <f t="shared" si="32"/>
        <v>0</v>
      </c>
      <c r="O48" s="220"/>
      <c r="P48" s="257">
        <f t="shared" si="28"/>
        <v>0</v>
      </c>
      <c r="Q48" s="262">
        <f t="shared" si="29"/>
        <v>0</v>
      </c>
      <c r="R48" s="257">
        <f t="shared" si="30"/>
        <v>0</v>
      </c>
      <c r="S48" s="262">
        <f t="shared" si="31"/>
        <v>0</v>
      </c>
    </row>
    <row r="49" spans="1:19" s="2" customFormat="1" ht="14.85" customHeight="1" x14ac:dyDescent="0.2">
      <c r="A49" s="148" t="s">
        <v>25</v>
      </c>
      <c r="B49" s="218">
        <f t="shared" si="22"/>
        <v>739.05999999999949</v>
      </c>
      <c r="C49" s="220">
        <v>7556.07</v>
      </c>
      <c r="D49" s="50">
        <f t="shared" si="23"/>
        <v>970.35999999999967</v>
      </c>
      <c r="E49" s="52">
        <v>7694.96</v>
      </c>
      <c r="F49" s="13">
        <f t="shared" si="24"/>
        <v>1128.6500000000005</v>
      </c>
      <c r="G49" s="15">
        <v>8341.59</v>
      </c>
      <c r="H49" s="80">
        <f t="shared" si="25"/>
        <v>1207.8099999999995</v>
      </c>
      <c r="I49" s="81">
        <v>10173.99</v>
      </c>
      <c r="J49" s="119">
        <f t="shared" si="26"/>
        <v>1146.4799999999996</v>
      </c>
      <c r="K49" s="120">
        <v>10249.219999999999</v>
      </c>
      <c r="L49" s="189">
        <f t="shared" si="27"/>
        <v>1488.9380000000001</v>
      </c>
      <c r="M49" s="191">
        <v>11615.144</v>
      </c>
      <c r="N49" s="218">
        <f t="shared" si="32"/>
        <v>0</v>
      </c>
      <c r="O49" s="220"/>
      <c r="P49" s="257">
        <f t="shared" si="28"/>
        <v>0</v>
      </c>
      <c r="Q49" s="262">
        <f t="shared" si="29"/>
        <v>0</v>
      </c>
      <c r="R49" s="257">
        <f t="shared" si="30"/>
        <v>0</v>
      </c>
      <c r="S49" s="262">
        <f t="shared" si="31"/>
        <v>0</v>
      </c>
    </row>
    <row r="50" spans="1:19" s="2" customFormat="1" ht="14.85" customHeight="1" x14ac:dyDescent="0.2">
      <c r="A50" s="148" t="s">
        <v>26</v>
      </c>
      <c r="B50" s="218">
        <f t="shared" si="22"/>
        <v>951.85000000000036</v>
      </c>
      <c r="C50" s="219">
        <v>8507.92</v>
      </c>
      <c r="D50" s="50">
        <f t="shared" si="23"/>
        <v>831.44999999999982</v>
      </c>
      <c r="E50" s="51">
        <v>8526.41</v>
      </c>
      <c r="F50" s="13">
        <f t="shared" si="24"/>
        <v>834.70000000000073</v>
      </c>
      <c r="G50" s="14">
        <v>9176.2900000000009</v>
      </c>
      <c r="H50" s="80">
        <f t="shared" si="25"/>
        <v>947.01000000000022</v>
      </c>
      <c r="I50" s="75">
        <v>11121</v>
      </c>
      <c r="J50" s="119">
        <f t="shared" si="26"/>
        <v>1087.9400000000005</v>
      </c>
      <c r="K50" s="112">
        <v>11337.16</v>
      </c>
      <c r="L50" s="189">
        <f t="shared" si="27"/>
        <v>1281.5030000000006</v>
      </c>
      <c r="M50" s="190">
        <v>12896.647000000001</v>
      </c>
      <c r="N50" s="218">
        <f t="shared" si="32"/>
        <v>0</v>
      </c>
      <c r="O50" s="219"/>
      <c r="P50" s="257">
        <f t="shared" si="28"/>
        <v>0</v>
      </c>
      <c r="Q50" s="262">
        <f t="shared" si="29"/>
        <v>0</v>
      </c>
      <c r="R50" s="257">
        <f t="shared" si="30"/>
        <v>0</v>
      </c>
      <c r="S50" s="262">
        <f t="shared" si="31"/>
        <v>0</v>
      </c>
    </row>
    <row r="51" spans="1:19" s="2" customFormat="1" ht="14.85" customHeight="1" x14ac:dyDescent="0.2">
      <c r="A51" s="148" t="s">
        <v>27</v>
      </c>
      <c r="B51" s="218">
        <f t="shared" si="22"/>
        <v>917.71999999999935</v>
      </c>
      <c r="C51" s="219">
        <v>9425.64</v>
      </c>
      <c r="D51" s="50">
        <f t="shared" si="23"/>
        <v>919.36000000000058</v>
      </c>
      <c r="E51" s="51">
        <v>9445.77</v>
      </c>
      <c r="F51" s="13">
        <f t="shared" si="24"/>
        <v>1035.9299999999985</v>
      </c>
      <c r="G51" s="14">
        <v>10212.219999999999</v>
      </c>
      <c r="H51" s="80">
        <f t="shared" si="25"/>
        <v>1110.25</v>
      </c>
      <c r="I51" s="75">
        <v>12231.25</v>
      </c>
      <c r="J51" s="119">
        <f t="shared" si="26"/>
        <v>1062.8099999999995</v>
      </c>
      <c r="K51" s="112">
        <v>12399.97</v>
      </c>
      <c r="L51" s="189">
        <f t="shared" si="27"/>
        <v>1049.2349999999988</v>
      </c>
      <c r="M51" s="190">
        <v>13945.882</v>
      </c>
      <c r="N51" s="218">
        <f t="shared" si="32"/>
        <v>0</v>
      </c>
      <c r="O51" s="219"/>
      <c r="P51" s="257">
        <f t="shared" si="28"/>
        <v>0</v>
      </c>
      <c r="Q51" s="262">
        <f t="shared" si="29"/>
        <v>0</v>
      </c>
      <c r="R51" s="257">
        <f t="shared" si="30"/>
        <v>0</v>
      </c>
      <c r="S51" s="262">
        <f t="shared" si="31"/>
        <v>0</v>
      </c>
    </row>
    <row r="52" spans="1:19" s="2" customFormat="1" ht="14.85" customHeight="1" x14ac:dyDescent="0.2">
      <c r="A52" s="148" t="s">
        <v>28</v>
      </c>
      <c r="B52" s="218">
        <f t="shared" si="22"/>
        <v>697.60000000000036</v>
      </c>
      <c r="C52" s="219">
        <v>10123.24</v>
      </c>
      <c r="D52" s="50">
        <f t="shared" si="23"/>
        <v>659.75</v>
      </c>
      <c r="E52" s="51">
        <v>10105.52</v>
      </c>
      <c r="F52" s="13">
        <f t="shared" si="24"/>
        <v>716.82999999999993</v>
      </c>
      <c r="G52" s="14">
        <v>10929.05</v>
      </c>
      <c r="H52" s="80">
        <f t="shared" si="25"/>
        <v>795.3799999999992</v>
      </c>
      <c r="I52" s="75">
        <v>13026.63</v>
      </c>
      <c r="J52" s="119">
        <f t="shared" si="26"/>
        <v>862.29000000000087</v>
      </c>
      <c r="K52" s="112">
        <v>13262.26</v>
      </c>
      <c r="L52" s="189">
        <f t="shared" si="27"/>
        <v>1083.6530000000002</v>
      </c>
      <c r="M52" s="190">
        <v>15029.535</v>
      </c>
      <c r="N52" s="218">
        <f t="shared" si="32"/>
        <v>0</v>
      </c>
      <c r="O52" s="219"/>
      <c r="P52" s="257">
        <f t="shared" si="28"/>
        <v>0</v>
      </c>
      <c r="Q52" s="262">
        <f t="shared" si="29"/>
        <v>0</v>
      </c>
      <c r="R52" s="257">
        <f t="shared" si="30"/>
        <v>0</v>
      </c>
      <c r="S52" s="262">
        <f t="shared" si="31"/>
        <v>0</v>
      </c>
    </row>
    <row r="53" spans="1:19" s="2" customFormat="1" ht="14.85" customHeight="1" x14ac:dyDescent="0.2"/>
    <row r="54" spans="1:19" s="2" customFormat="1" ht="14.85" customHeight="1" x14ac:dyDescent="0.2">
      <c r="A54" s="2" t="s">
        <v>29</v>
      </c>
      <c r="B54" s="210">
        <v>2009</v>
      </c>
      <c r="C54" s="211">
        <v>190000</v>
      </c>
      <c r="D54" s="41">
        <v>2010</v>
      </c>
      <c r="E54" s="42">
        <v>130000</v>
      </c>
      <c r="F54" s="3">
        <v>2011</v>
      </c>
      <c r="G54" s="4">
        <v>132000</v>
      </c>
      <c r="H54" s="74">
        <v>2012</v>
      </c>
      <c r="I54" s="25">
        <v>113000</v>
      </c>
      <c r="J54" s="110">
        <v>2013</v>
      </c>
      <c r="K54" s="111">
        <v>131000</v>
      </c>
      <c r="L54" s="181">
        <v>2014</v>
      </c>
      <c r="M54" s="182">
        <v>129000</v>
      </c>
      <c r="N54" s="210">
        <v>2015</v>
      </c>
      <c r="O54" s="211">
        <v>129000</v>
      </c>
    </row>
    <row r="55" spans="1:19" s="2" customFormat="1" ht="14.85" customHeight="1" thickBot="1" x14ac:dyDescent="0.25">
      <c r="A55" s="2" t="s">
        <v>30</v>
      </c>
      <c r="B55" s="210">
        <v>2009</v>
      </c>
      <c r="C55" s="212">
        <v>145323.1</v>
      </c>
      <c r="D55" s="41">
        <v>2010</v>
      </c>
      <c r="E55" s="43">
        <v>130000</v>
      </c>
      <c r="F55" s="3">
        <v>2011</v>
      </c>
      <c r="G55" s="5">
        <v>124000</v>
      </c>
      <c r="H55" s="74">
        <v>2012</v>
      </c>
      <c r="I55" s="27">
        <v>113000</v>
      </c>
      <c r="J55" s="110">
        <v>2013</v>
      </c>
      <c r="K55" s="113">
        <v>131000</v>
      </c>
      <c r="L55" s="181">
        <v>2014</v>
      </c>
      <c r="M55" s="183">
        <v>129000</v>
      </c>
      <c r="N55" s="210">
        <v>2015</v>
      </c>
      <c r="O55" s="212">
        <v>129000</v>
      </c>
    </row>
    <row r="56" spans="1:19" s="2" customFormat="1" ht="14.85" customHeight="1" thickTop="1" x14ac:dyDescent="0.2">
      <c r="B56" s="228">
        <v>1121</v>
      </c>
      <c r="C56" s="229" t="s">
        <v>2</v>
      </c>
      <c r="D56" s="59">
        <v>1121</v>
      </c>
      <c r="E56" s="60" t="s">
        <v>2</v>
      </c>
      <c r="F56" s="19">
        <v>1121</v>
      </c>
      <c r="G56" s="20" t="s">
        <v>2</v>
      </c>
      <c r="H56" s="88">
        <v>1121</v>
      </c>
      <c r="I56" s="89" t="s">
        <v>2</v>
      </c>
      <c r="J56" s="128">
        <v>1121</v>
      </c>
      <c r="K56" s="129" t="s">
        <v>2</v>
      </c>
      <c r="L56" s="199">
        <v>1121</v>
      </c>
      <c r="M56" s="200" t="s">
        <v>2</v>
      </c>
      <c r="N56" s="213" t="s">
        <v>32</v>
      </c>
      <c r="O56" s="214" t="s">
        <v>2</v>
      </c>
    </row>
    <row r="57" spans="1:19" s="2" customFormat="1" ht="14.85" customHeight="1" thickBot="1" x14ac:dyDescent="0.25">
      <c r="B57" s="230" t="s">
        <v>9</v>
      </c>
      <c r="C57" s="216" t="s">
        <v>0</v>
      </c>
      <c r="D57" s="61" t="s">
        <v>9</v>
      </c>
      <c r="E57" s="47" t="s">
        <v>0</v>
      </c>
      <c r="F57" s="9" t="s">
        <v>9</v>
      </c>
      <c r="G57" s="10" t="s">
        <v>0</v>
      </c>
      <c r="H57" s="90" t="s">
        <v>9</v>
      </c>
      <c r="I57" s="28" t="s">
        <v>0</v>
      </c>
      <c r="J57" s="130" t="s">
        <v>9</v>
      </c>
      <c r="K57" s="117" t="s">
        <v>0</v>
      </c>
      <c r="L57" s="201" t="s">
        <v>9</v>
      </c>
      <c r="M57" s="187" t="s">
        <v>0</v>
      </c>
      <c r="N57" s="215" t="s">
        <v>9</v>
      </c>
      <c r="O57" s="216" t="s">
        <v>0</v>
      </c>
    </row>
    <row r="58" spans="1:19" s="2" customFormat="1" ht="14.85" customHeight="1" thickTop="1" x14ac:dyDescent="0.2">
      <c r="A58" s="148" t="s">
        <v>17</v>
      </c>
      <c r="B58" s="217">
        <v>25232.959999999999</v>
      </c>
      <c r="C58" s="217">
        <v>25232.959999999999</v>
      </c>
      <c r="D58" s="49">
        <f>E58</f>
        <v>18682.62</v>
      </c>
      <c r="E58" s="49">
        <v>18682.62</v>
      </c>
      <c r="F58" s="12">
        <f>G58</f>
        <v>17920.240000000002</v>
      </c>
      <c r="G58" s="12">
        <v>17920.240000000002</v>
      </c>
      <c r="H58" s="79">
        <f>I58</f>
        <v>20040.080000000002</v>
      </c>
      <c r="I58" s="79">
        <v>20040.080000000002</v>
      </c>
      <c r="J58" s="118">
        <f>K58</f>
        <v>20220.47</v>
      </c>
      <c r="K58" s="118">
        <v>20220.47</v>
      </c>
      <c r="L58" s="188">
        <f>M58</f>
        <v>12734.52</v>
      </c>
      <c r="M58" s="188">
        <v>12734.52</v>
      </c>
      <c r="N58" s="217">
        <f>O58</f>
        <v>4303.2219999999998</v>
      </c>
      <c r="O58" s="217">
        <v>4303.2219999999998</v>
      </c>
      <c r="P58" s="257">
        <f>O58/K58*100</f>
        <v>21.281513238811954</v>
      </c>
      <c r="Q58" s="262">
        <f>O58/M58*100</f>
        <v>33.791787990438579</v>
      </c>
      <c r="R58" s="257">
        <f>$K$69*P58/100</f>
        <v>27775.641488931757</v>
      </c>
      <c r="S58" s="262">
        <f>$M$69*Q58/100</f>
        <v>48619.359633025175</v>
      </c>
    </row>
    <row r="59" spans="1:19" s="2" customFormat="1" ht="14.85" customHeight="1" x14ac:dyDescent="0.2">
      <c r="A59" s="148" t="s">
        <v>18</v>
      </c>
      <c r="B59" s="218">
        <f t="shared" ref="B59:B69" si="33">SUM(C59-C58)</f>
        <v>1123.8700000000026</v>
      </c>
      <c r="C59" s="219">
        <v>26356.83</v>
      </c>
      <c r="D59" s="50">
        <f t="shared" ref="D59:D69" si="34">E59-E58</f>
        <v>851.40999999999985</v>
      </c>
      <c r="E59" s="51">
        <v>19534.03</v>
      </c>
      <c r="F59" s="13">
        <f t="shared" ref="F59:F69" si="35">G59-G58</f>
        <v>945.34999999999854</v>
      </c>
      <c r="G59" s="14">
        <v>18865.59</v>
      </c>
      <c r="H59" s="80">
        <f t="shared" ref="H59:H69" si="36">I59-I58</f>
        <v>751.73999999999796</v>
      </c>
      <c r="I59" s="75">
        <v>20791.82</v>
      </c>
      <c r="J59" s="119">
        <f t="shared" ref="J59:J69" si="37">K59-K58</f>
        <v>335.02999999999884</v>
      </c>
      <c r="K59" s="112">
        <v>20555.5</v>
      </c>
      <c r="L59" s="189">
        <f t="shared" ref="L59:L69" si="38">M59-M58</f>
        <v>1012.1399999999994</v>
      </c>
      <c r="M59" s="190">
        <v>13746.66</v>
      </c>
      <c r="N59" s="218">
        <f>SUM(O59-O58)</f>
        <v>1096.3140000000003</v>
      </c>
      <c r="O59" s="219">
        <v>5399.5360000000001</v>
      </c>
      <c r="P59" s="257">
        <f t="shared" ref="P59:P69" si="39">O59/K59*100</f>
        <v>26.26808396779451</v>
      </c>
      <c r="Q59" s="262">
        <f t="shared" ref="Q59:Q69" si="40">O59/M59*100</f>
        <v>39.278893927688621</v>
      </c>
      <c r="R59" s="257">
        <f t="shared" ref="R59:R69" si="41">$K$69*P59/100</f>
        <v>34283.881728860892</v>
      </c>
      <c r="S59" s="262">
        <f t="shared" ref="S59:S69" si="42">$M$69*Q59/100</f>
        <v>56514.16463662999</v>
      </c>
    </row>
    <row r="60" spans="1:19" s="2" customFormat="1" ht="14.85" customHeight="1" x14ac:dyDescent="0.2">
      <c r="A60" s="148" t="s">
        <v>19</v>
      </c>
      <c r="B60" s="218">
        <f t="shared" si="33"/>
        <v>8924.1999999999971</v>
      </c>
      <c r="C60" s="219">
        <v>35281.03</v>
      </c>
      <c r="D60" s="50">
        <f t="shared" si="34"/>
        <v>24334.28</v>
      </c>
      <c r="E60" s="51">
        <v>43868.31</v>
      </c>
      <c r="F60" s="13">
        <f t="shared" si="35"/>
        <v>22707.429999999997</v>
      </c>
      <c r="G60" s="14">
        <v>41573.019999999997</v>
      </c>
      <c r="H60" s="80">
        <f t="shared" si="36"/>
        <v>22433.019999999997</v>
      </c>
      <c r="I60" s="75">
        <v>43224.84</v>
      </c>
      <c r="J60" s="119">
        <f t="shared" si="37"/>
        <v>23487.260000000002</v>
      </c>
      <c r="K60" s="112">
        <v>44042.76</v>
      </c>
      <c r="L60" s="189">
        <f t="shared" si="38"/>
        <v>13394.740000000002</v>
      </c>
      <c r="M60" s="190">
        <v>27141.4</v>
      </c>
      <c r="N60" s="218">
        <f t="shared" ref="N60:N69" si="43">O60-O59</f>
        <v>13695.490999999998</v>
      </c>
      <c r="O60" s="219">
        <v>19095.026999999998</v>
      </c>
      <c r="P60" s="257">
        <f t="shared" si="39"/>
        <v>43.355654822722279</v>
      </c>
      <c r="Q60" s="262">
        <f t="shared" si="40"/>
        <v>70.353876365994367</v>
      </c>
      <c r="R60" s="257">
        <f t="shared" si="41"/>
        <v>56585.784636667864</v>
      </c>
      <c r="S60" s="262">
        <f t="shared" si="42"/>
        <v>101224.60574100199</v>
      </c>
    </row>
    <row r="61" spans="1:19" s="2" customFormat="1" ht="14.85" customHeight="1" x14ac:dyDescent="0.2">
      <c r="A61" s="148" t="s">
        <v>20</v>
      </c>
      <c r="B61" s="218">
        <f t="shared" si="33"/>
        <v>22188.660000000003</v>
      </c>
      <c r="C61" s="219">
        <v>57469.69</v>
      </c>
      <c r="D61" s="50">
        <f t="shared" si="34"/>
        <v>5856.8400000000038</v>
      </c>
      <c r="E61" s="51">
        <v>49725.15</v>
      </c>
      <c r="F61" s="13">
        <f t="shared" si="35"/>
        <v>4890.07</v>
      </c>
      <c r="G61" s="14">
        <v>46463.09</v>
      </c>
      <c r="H61" s="80">
        <f t="shared" si="36"/>
        <v>5916.43</v>
      </c>
      <c r="I61" s="75">
        <v>49141.27</v>
      </c>
      <c r="J61" s="119">
        <f t="shared" si="37"/>
        <v>5605.3699999999953</v>
      </c>
      <c r="K61" s="112">
        <v>49648.13</v>
      </c>
      <c r="L61" s="189">
        <f t="shared" si="38"/>
        <v>16183.712999999996</v>
      </c>
      <c r="M61" s="190">
        <v>43325.112999999998</v>
      </c>
      <c r="N61" s="218">
        <f t="shared" si="43"/>
        <v>16744.352999999999</v>
      </c>
      <c r="O61" s="219">
        <v>35839.379999999997</v>
      </c>
      <c r="P61" s="257">
        <f t="shared" si="39"/>
        <v>72.186767155177847</v>
      </c>
      <c r="Q61" s="262">
        <f t="shared" si="40"/>
        <v>82.721953893115057</v>
      </c>
      <c r="R61" s="257">
        <f t="shared" si="41"/>
        <v>94214.81180626541</v>
      </c>
      <c r="S61" s="262">
        <f t="shared" si="42"/>
        <v>119019.69872129541</v>
      </c>
    </row>
    <row r="62" spans="1:19" s="2" customFormat="1" ht="14.85" customHeight="1" x14ac:dyDescent="0.2">
      <c r="A62" s="148" t="s">
        <v>21</v>
      </c>
      <c r="B62" s="218">
        <f t="shared" si="33"/>
        <v>0</v>
      </c>
      <c r="C62" s="219">
        <v>57469.69</v>
      </c>
      <c r="D62" s="50">
        <f t="shared" si="34"/>
        <v>0</v>
      </c>
      <c r="E62" s="51">
        <v>49725.15</v>
      </c>
      <c r="F62" s="13">
        <f t="shared" si="35"/>
        <v>0</v>
      </c>
      <c r="G62" s="14">
        <v>46463.09</v>
      </c>
      <c r="H62" s="80">
        <f t="shared" si="36"/>
        <v>0</v>
      </c>
      <c r="I62" s="75">
        <v>49141.27</v>
      </c>
      <c r="J62" s="119">
        <f t="shared" si="37"/>
        <v>0</v>
      </c>
      <c r="K62" s="112">
        <v>49648.13</v>
      </c>
      <c r="L62" s="189">
        <f t="shared" si="38"/>
        <v>38.713000000003376</v>
      </c>
      <c r="M62" s="190">
        <v>43363.826000000001</v>
      </c>
      <c r="N62" s="218">
        <f t="shared" si="43"/>
        <v>-35839.379999999997</v>
      </c>
      <c r="O62" s="219"/>
      <c r="P62" s="257">
        <f t="shared" si="39"/>
        <v>0</v>
      </c>
      <c r="Q62" s="262">
        <f t="shared" si="40"/>
        <v>0</v>
      </c>
      <c r="R62" s="257">
        <f t="shared" si="41"/>
        <v>0</v>
      </c>
      <c r="S62" s="262">
        <f t="shared" si="42"/>
        <v>0</v>
      </c>
    </row>
    <row r="63" spans="1:19" s="2" customFormat="1" ht="14.85" customHeight="1" x14ac:dyDescent="0.2">
      <c r="A63" s="148" t="s">
        <v>22</v>
      </c>
      <c r="B63" s="218">
        <f t="shared" si="33"/>
        <v>12677.770000000004</v>
      </c>
      <c r="C63" s="219">
        <v>70147.460000000006</v>
      </c>
      <c r="D63" s="50">
        <f t="shared" si="34"/>
        <v>23429.57</v>
      </c>
      <c r="E63" s="51">
        <v>73154.720000000001</v>
      </c>
      <c r="F63" s="13">
        <f t="shared" si="35"/>
        <v>11257.520000000004</v>
      </c>
      <c r="G63" s="14">
        <v>57720.61</v>
      </c>
      <c r="H63" s="80">
        <f t="shared" si="36"/>
        <v>23082.629999999997</v>
      </c>
      <c r="I63" s="75">
        <v>72223.899999999994</v>
      </c>
      <c r="J63" s="119">
        <f t="shared" si="37"/>
        <v>13880.79</v>
      </c>
      <c r="K63" s="112">
        <v>63528.92</v>
      </c>
      <c r="L63" s="189">
        <f t="shared" si="38"/>
        <v>14409.705000000002</v>
      </c>
      <c r="M63" s="190">
        <v>57773.531000000003</v>
      </c>
      <c r="N63" s="218">
        <f t="shared" si="43"/>
        <v>0</v>
      </c>
      <c r="O63" s="219"/>
      <c r="P63" s="257">
        <f t="shared" si="39"/>
        <v>0</v>
      </c>
      <c r="Q63" s="262">
        <f t="shared" si="40"/>
        <v>0</v>
      </c>
      <c r="R63" s="257">
        <f t="shared" si="41"/>
        <v>0</v>
      </c>
      <c r="S63" s="262">
        <f t="shared" si="42"/>
        <v>0</v>
      </c>
    </row>
    <row r="64" spans="1:19" s="2" customFormat="1" ht="14.85" customHeight="1" x14ac:dyDescent="0.2">
      <c r="A64" s="148" t="s">
        <v>23</v>
      </c>
      <c r="B64" s="218">
        <f t="shared" si="33"/>
        <v>30742.069999999992</v>
      </c>
      <c r="C64" s="219">
        <v>100889.53</v>
      </c>
      <c r="D64" s="50">
        <f t="shared" si="34"/>
        <v>25982.490000000005</v>
      </c>
      <c r="E64" s="51">
        <v>99137.21</v>
      </c>
      <c r="F64" s="13">
        <f t="shared" si="35"/>
        <v>30963.100000000006</v>
      </c>
      <c r="G64" s="14">
        <v>88683.71</v>
      </c>
      <c r="H64" s="80">
        <f t="shared" si="36"/>
        <v>25056.86</v>
      </c>
      <c r="I64" s="75">
        <v>97280.76</v>
      </c>
      <c r="J64" s="119">
        <f t="shared" si="37"/>
        <v>33364.479999999996</v>
      </c>
      <c r="K64" s="112">
        <v>96893.4</v>
      </c>
      <c r="L64" s="189">
        <f t="shared" si="38"/>
        <v>38045.179000000004</v>
      </c>
      <c r="M64" s="190">
        <v>95818.71</v>
      </c>
      <c r="N64" s="218">
        <f t="shared" si="43"/>
        <v>0</v>
      </c>
      <c r="O64" s="219"/>
      <c r="P64" s="257">
        <f t="shared" si="39"/>
        <v>0</v>
      </c>
      <c r="Q64" s="262">
        <f t="shared" si="40"/>
        <v>0</v>
      </c>
      <c r="R64" s="257">
        <f t="shared" si="41"/>
        <v>0</v>
      </c>
      <c r="S64" s="262">
        <f t="shared" si="42"/>
        <v>0</v>
      </c>
    </row>
    <row r="65" spans="1:19" s="2" customFormat="1" ht="14.85" customHeight="1" x14ac:dyDescent="0.2">
      <c r="A65" s="148" t="s">
        <v>24</v>
      </c>
      <c r="B65" s="218">
        <f t="shared" si="33"/>
        <v>0</v>
      </c>
      <c r="C65" s="220">
        <v>100889.53</v>
      </c>
      <c r="D65" s="50">
        <f t="shared" si="34"/>
        <v>0</v>
      </c>
      <c r="E65" s="52">
        <v>99137.21</v>
      </c>
      <c r="F65" s="13">
        <f t="shared" si="35"/>
        <v>0</v>
      </c>
      <c r="G65" s="15">
        <v>88683.71</v>
      </c>
      <c r="H65" s="80">
        <f t="shared" si="36"/>
        <v>0</v>
      </c>
      <c r="I65" s="81">
        <v>97280.76</v>
      </c>
      <c r="J65" s="119">
        <f t="shared" si="37"/>
        <v>0</v>
      </c>
      <c r="K65" s="120">
        <v>96893.4</v>
      </c>
      <c r="L65" s="189">
        <f t="shared" si="38"/>
        <v>0</v>
      </c>
      <c r="M65" s="191">
        <v>95818.71</v>
      </c>
      <c r="N65" s="218">
        <f t="shared" si="43"/>
        <v>0</v>
      </c>
      <c r="O65" s="220"/>
      <c r="P65" s="257">
        <f t="shared" si="39"/>
        <v>0</v>
      </c>
      <c r="Q65" s="262">
        <f t="shared" si="40"/>
        <v>0</v>
      </c>
      <c r="R65" s="257">
        <f t="shared" si="41"/>
        <v>0</v>
      </c>
      <c r="S65" s="262">
        <f t="shared" si="42"/>
        <v>0</v>
      </c>
    </row>
    <row r="66" spans="1:19" s="2" customFormat="1" ht="14.85" customHeight="1" x14ac:dyDescent="0.2">
      <c r="A66" s="148" t="s">
        <v>25</v>
      </c>
      <c r="B66" s="218">
        <f t="shared" si="33"/>
        <v>4895.1199999999953</v>
      </c>
      <c r="C66" s="220">
        <v>105784.65</v>
      </c>
      <c r="D66" s="50">
        <f t="shared" si="34"/>
        <v>14580.669999999998</v>
      </c>
      <c r="E66" s="52">
        <v>113717.88</v>
      </c>
      <c r="F66" s="13">
        <f t="shared" si="35"/>
        <v>15505.439999999988</v>
      </c>
      <c r="G66" s="15">
        <v>104189.15</v>
      </c>
      <c r="H66" s="80">
        <f t="shared" si="36"/>
        <v>10526.36</v>
      </c>
      <c r="I66" s="81">
        <v>107807.12</v>
      </c>
      <c r="J66" s="119">
        <f t="shared" si="37"/>
        <v>5619.4000000000087</v>
      </c>
      <c r="K66" s="120">
        <v>102512.8</v>
      </c>
      <c r="L66" s="189">
        <f t="shared" si="38"/>
        <v>18119.695999999996</v>
      </c>
      <c r="M66" s="191">
        <v>113938.406</v>
      </c>
      <c r="N66" s="218">
        <f t="shared" si="43"/>
        <v>0</v>
      </c>
      <c r="O66" s="220"/>
      <c r="P66" s="257">
        <f t="shared" si="39"/>
        <v>0</v>
      </c>
      <c r="Q66" s="262">
        <f t="shared" si="40"/>
        <v>0</v>
      </c>
      <c r="R66" s="257">
        <f t="shared" si="41"/>
        <v>0</v>
      </c>
      <c r="S66" s="262">
        <f t="shared" si="42"/>
        <v>0</v>
      </c>
    </row>
    <row r="67" spans="1:19" s="2" customFormat="1" ht="14.85" customHeight="1" x14ac:dyDescent="0.2">
      <c r="A67" s="148" t="s">
        <v>26</v>
      </c>
      <c r="B67" s="218">
        <f t="shared" si="33"/>
        <v>9952.7700000000041</v>
      </c>
      <c r="C67" s="219">
        <v>115737.42</v>
      </c>
      <c r="D67" s="50">
        <f t="shared" si="34"/>
        <v>2223.0699999999924</v>
      </c>
      <c r="E67" s="51">
        <v>115940.95</v>
      </c>
      <c r="F67" s="13">
        <f t="shared" si="35"/>
        <v>2125.070000000007</v>
      </c>
      <c r="G67" s="14">
        <v>106314.22</v>
      </c>
      <c r="H67" s="80">
        <f t="shared" si="36"/>
        <v>13063.850000000006</v>
      </c>
      <c r="I67" s="75">
        <v>120870.97</v>
      </c>
      <c r="J67" s="119">
        <f t="shared" si="37"/>
        <v>14629.589999999997</v>
      </c>
      <c r="K67" s="112">
        <v>117142.39</v>
      </c>
      <c r="L67" s="189">
        <f t="shared" si="38"/>
        <v>4852.5720000000001</v>
      </c>
      <c r="M67" s="190">
        <v>118790.978</v>
      </c>
      <c r="N67" s="218">
        <f t="shared" si="43"/>
        <v>0</v>
      </c>
      <c r="O67" s="219"/>
      <c r="P67" s="257">
        <f t="shared" si="39"/>
        <v>0</v>
      </c>
      <c r="Q67" s="262">
        <f t="shared" si="40"/>
        <v>0</v>
      </c>
      <c r="R67" s="257">
        <f t="shared" si="41"/>
        <v>0</v>
      </c>
      <c r="S67" s="262">
        <f t="shared" si="42"/>
        <v>0</v>
      </c>
    </row>
    <row r="68" spans="1:19" s="2" customFormat="1" ht="14.85" customHeight="1" x14ac:dyDescent="0.2">
      <c r="A68" s="148" t="s">
        <v>27</v>
      </c>
      <c r="B68" s="218">
        <f t="shared" si="33"/>
        <v>695.11000000000058</v>
      </c>
      <c r="C68" s="219">
        <v>116432.53</v>
      </c>
      <c r="D68" s="50">
        <f t="shared" si="34"/>
        <v>1075.4900000000052</v>
      </c>
      <c r="E68" s="51">
        <v>117016.44</v>
      </c>
      <c r="F68" s="13">
        <f t="shared" si="35"/>
        <v>1049.7799999999988</v>
      </c>
      <c r="G68" s="14">
        <v>107364</v>
      </c>
      <c r="H68" s="80">
        <f t="shared" si="36"/>
        <v>1106.6000000000058</v>
      </c>
      <c r="I68" s="75">
        <v>121977.57</v>
      </c>
      <c r="J68" s="119">
        <f t="shared" si="37"/>
        <v>255.94999999999709</v>
      </c>
      <c r="K68" s="112">
        <v>117398.34</v>
      </c>
      <c r="L68" s="189">
        <f t="shared" si="38"/>
        <v>1095.9660000000003</v>
      </c>
      <c r="M68" s="190">
        <v>119886.944</v>
      </c>
      <c r="N68" s="218">
        <f t="shared" si="43"/>
        <v>0</v>
      </c>
      <c r="O68" s="219"/>
      <c r="P68" s="257">
        <f t="shared" si="39"/>
        <v>0</v>
      </c>
      <c r="Q68" s="262">
        <f t="shared" si="40"/>
        <v>0</v>
      </c>
      <c r="R68" s="257">
        <f t="shared" si="41"/>
        <v>0</v>
      </c>
      <c r="S68" s="262">
        <f t="shared" si="42"/>
        <v>0</v>
      </c>
    </row>
    <row r="69" spans="1:19" s="2" customFormat="1" ht="14.85" customHeight="1" x14ac:dyDescent="0.2">
      <c r="A69" s="148" t="s">
        <v>28</v>
      </c>
      <c r="B69" s="218">
        <f t="shared" si="33"/>
        <v>6093.6300000000047</v>
      </c>
      <c r="C69" s="219">
        <v>122526.16</v>
      </c>
      <c r="D69" s="50">
        <f t="shared" si="34"/>
        <v>6179.1699999999983</v>
      </c>
      <c r="E69" s="51">
        <v>123195.61</v>
      </c>
      <c r="F69" s="13">
        <f t="shared" si="35"/>
        <v>6961.75</v>
      </c>
      <c r="G69" s="14">
        <v>114325.75</v>
      </c>
      <c r="H69" s="80">
        <f t="shared" si="36"/>
        <v>5716.0199999999895</v>
      </c>
      <c r="I69" s="75">
        <v>127693.59</v>
      </c>
      <c r="J69" s="119">
        <f t="shared" si="37"/>
        <v>13117.010000000009</v>
      </c>
      <c r="K69" s="112">
        <v>130515.35</v>
      </c>
      <c r="L69" s="189">
        <f t="shared" si="38"/>
        <v>23992.271999999983</v>
      </c>
      <c r="M69" s="190">
        <v>143879.21599999999</v>
      </c>
      <c r="N69" s="218">
        <f t="shared" si="43"/>
        <v>0</v>
      </c>
      <c r="O69" s="219"/>
      <c r="P69" s="257">
        <f t="shared" si="39"/>
        <v>0</v>
      </c>
      <c r="Q69" s="262">
        <f t="shared" si="40"/>
        <v>0</v>
      </c>
      <c r="R69" s="257">
        <f t="shared" si="41"/>
        <v>0</v>
      </c>
      <c r="S69" s="262">
        <f t="shared" si="42"/>
        <v>0</v>
      </c>
    </row>
    <row r="70" spans="1:19" s="2" customFormat="1" ht="14.85" customHeight="1" x14ac:dyDescent="0.2"/>
    <row r="71" spans="1:19" s="2" customFormat="1" ht="14.85" customHeight="1" x14ac:dyDescent="0.2">
      <c r="A71" s="2" t="s">
        <v>29</v>
      </c>
      <c r="B71" s="210">
        <v>2009</v>
      </c>
      <c r="C71" s="211">
        <v>260000</v>
      </c>
      <c r="D71" s="41">
        <v>2010</v>
      </c>
      <c r="E71" s="42">
        <v>265000</v>
      </c>
      <c r="F71" s="3">
        <v>2011</v>
      </c>
      <c r="G71" s="4">
        <v>275000</v>
      </c>
      <c r="H71" s="74">
        <v>2012</v>
      </c>
      <c r="I71" s="25">
        <v>287000</v>
      </c>
      <c r="J71" s="110">
        <v>2013</v>
      </c>
      <c r="K71" s="111">
        <v>275000</v>
      </c>
      <c r="L71" s="181">
        <v>2014</v>
      </c>
      <c r="M71" s="182">
        <v>275000</v>
      </c>
      <c r="N71" s="210">
        <v>2015</v>
      </c>
      <c r="O71" s="211">
        <v>285000</v>
      </c>
    </row>
    <row r="72" spans="1:19" s="2" customFormat="1" ht="14.85" customHeight="1" thickBot="1" x14ac:dyDescent="0.25">
      <c r="A72" s="2" t="s">
        <v>30</v>
      </c>
      <c r="B72" s="210">
        <v>2009</v>
      </c>
      <c r="C72" s="212">
        <v>260000</v>
      </c>
      <c r="D72" s="41">
        <v>2010</v>
      </c>
      <c r="E72" s="43">
        <v>265000</v>
      </c>
      <c r="F72" s="3">
        <v>2011</v>
      </c>
      <c r="G72" s="5">
        <v>275000</v>
      </c>
      <c r="H72" s="74">
        <v>2012</v>
      </c>
      <c r="I72" s="27">
        <v>287000</v>
      </c>
      <c r="J72" s="110">
        <v>2013</v>
      </c>
      <c r="K72" s="113">
        <v>275000</v>
      </c>
      <c r="L72" s="181">
        <v>2014</v>
      </c>
      <c r="M72" s="183">
        <v>275000</v>
      </c>
      <c r="N72" s="210">
        <v>2015</v>
      </c>
      <c r="O72" s="212">
        <v>285000</v>
      </c>
    </row>
    <row r="73" spans="1:19" ht="14.85" customHeight="1" thickTop="1" x14ac:dyDescent="0.2">
      <c r="B73" s="231">
        <v>1211</v>
      </c>
      <c r="C73" s="232" t="s">
        <v>1</v>
      </c>
      <c r="D73" s="62">
        <v>1211</v>
      </c>
      <c r="E73" s="63" t="s">
        <v>1</v>
      </c>
      <c r="F73" s="7">
        <v>1211</v>
      </c>
      <c r="G73" s="8" t="s">
        <v>1</v>
      </c>
      <c r="H73" s="91">
        <v>1211</v>
      </c>
      <c r="I73" s="92" t="s">
        <v>1</v>
      </c>
      <c r="J73" s="131">
        <v>1211</v>
      </c>
      <c r="K73" s="132" t="s">
        <v>1</v>
      </c>
      <c r="L73" s="202">
        <v>1211</v>
      </c>
      <c r="M73" s="203" t="s">
        <v>1</v>
      </c>
      <c r="N73" s="213" t="s">
        <v>33</v>
      </c>
      <c r="O73" s="214" t="s">
        <v>1</v>
      </c>
    </row>
    <row r="74" spans="1:19" s="1" customFormat="1" ht="14.85" customHeight="1" thickBot="1" x14ac:dyDescent="0.25">
      <c r="B74" s="230" t="s">
        <v>9</v>
      </c>
      <c r="C74" s="216" t="s">
        <v>0</v>
      </c>
      <c r="D74" s="61" t="s">
        <v>9</v>
      </c>
      <c r="E74" s="47" t="s">
        <v>0</v>
      </c>
      <c r="F74" s="9" t="s">
        <v>9</v>
      </c>
      <c r="G74" s="10" t="s">
        <v>0</v>
      </c>
      <c r="H74" s="90" t="s">
        <v>9</v>
      </c>
      <c r="I74" s="28" t="s">
        <v>0</v>
      </c>
      <c r="J74" s="130" t="s">
        <v>9</v>
      </c>
      <c r="K74" s="117" t="s">
        <v>0</v>
      </c>
      <c r="L74" s="201" t="s">
        <v>9</v>
      </c>
      <c r="M74" s="187" t="s">
        <v>0</v>
      </c>
      <c r="N74" s="215" t="s">
        <v>9</v>
      </c>
      <c r="O74" s="216" t="s">
        <v>0</v>
      </c>
    </row>
    <row r="75" spans="1:19" ht="14.85" customHeight="1" thickTop="1" x14ac:dyDescent="0.2">
      <c r="A75" s="148" t="s">
        <v>17</v>
      </c>
      <c r="B75" s="217">
        <v>20723.599999999999</v>
      </c>
      <c r="C75" s="217">
        <v>20723.599999999999</v>
      </c>
      <c r="D75" s="49">
        <f>E75</f>
        <v>21063.439999999999</v>
      </c>
      <c r="E75" s="49">
        <v>21063.439999999999</v>
      </c>
      <c r="F75" s="12">
        <f>G75</f>
        <v>22574.32</v>
      </c>
      <c r="G75" s="12">
        <v>22574.32</v>
      </c>
      <c r="H75" s="79">
        <f>I75</f>
        <v>22574.32</v>
      </c>
      <c r="I75" s="79">
        <v>22574.32</v>
      </c>
      <c r="J75" s="118">
        <f>K75</f>
        <v>23597</v>
      </c>
      <c r="K75" s="118">
        <v>23597</v>
      </c>
      <c r="L75" s="188">
        <f>M75</f>
        <v>24717.53</v>
      </c>
      <c r="M75" s="188">
        <v>24717.53</v>
      </c>
      <c r="N75" s="217">
        <f>O75</f>
        <v>23702.266</v>
      </c>
      <c r="O75" s="217">
        <v>23702.266</v>
      </c>
      <c r="P75" s="257">
        <f>O75/K75*100</f>
        <v>100.44609908039158</v>
      </c>
      <c r="Q75" s="262">
        <f>O75/M75*100</f>
        <v>95.892534569594943</v>
      </c>
      <c r="R75" s="257">
        <f>$K$86*P75/100</f>
        <v>278279.62957642245</v>
      </c>
      <c r="S75" s="262">
        <f>$M$86*Q75/100</f>
        <v>278370.51403479633</v>
      </c>
    </row>
    <row r="76" spans="1:19" ht="14.85" customHeight="1" x14ac:dyDescent="0.2">
      <c r="A76" s="148" t="s">
        <v>18</v>
      </c>
      <c r="B76" s="217">
        <f t="shared" ref="B76:B86" si="44">SUM(C76-C75)</f>
        <v>40482.32</v>
      </c>
      <c r="C76" s="219">
        <v>61205.919999999998</v>
      </c>
      <c r="D76" s="49">
        <f t="shared" ref="D76:D86" si="45">E76-E75</f>
        <v>41395.5</v>
      </c>
      <c r="E76" s="51">
        <v>62458.94</v>
      </c>
      <c r="F76" s="12">
        <f t="shared" ref="F76:F86" si="46">G76-G75</f>
        <v>44373.18</v>
      </c>
      <c r="G76" s="14">
        <v>66947.5</v>
      </c>
      <c r="H76" s="79">
        <f t="shared" ref="H76:H86" si="47">I76-I75</f>
        <v>41546.49</v>
      </c>
      <c r="I76" s="75">
        <v>64120.81</v>
      </c>
      <c r="J76" s="118">
        <f t="shared" ref="J76:J86" si="48">K76-K75</f>
        <v>42662.36</v>
      </c>
      <c r="K76" s="112">
        <v>66259.360000000001</v>
      </c>
      <c r="L76" s="188">
        <f t="shared" ref="L76:L86" si="49">M76-M75</f>
        <v>41297.630000000005</v>
      </c>
      <c r="M76" s="190">
        <v>66015.16</v>
      </c>
      <c r="N76" s="218">
        <f>SUM(O76-O75)</f>
        <v>35032.722999999998</v>
      </c>
      <c r="O76" s="219">
        <v>58734.989000000001</v>
      </c>
      <c r="P76" s="257">
        <f t="shared" ref="P76:P86" si="50">O76/K76*100</f>
        <v>88.644063268947974</v>
      </c>
      <c r="Q76" s="262">
        <f t="shared" ref="Q76:Q86" si="51">O76/M76*100</f>
        <v>88.971970983634662</v>
      </c>
      <c r="R76" s="257">
        <f t="shared" ref="R76:R86" si="52">$K$86*P76/100</f>
        <v>245582.8281682597</v>
      </c>
      <c r="S76" s="262">
        <f t="shared" ref="S76:S86" si="53">$M$86*Q76/100</f>
        <v>258280.51587715987</v>
      </c>
    </row>
    <row r="77" spans="1:19" ht="14.85" customHeight="1" x14ac:dyDescent="0.2">
      <c r="A77" s="148" t="s">
        <v>19</v>
      </c>
      <c r="B77" s="217">
        <f t="shared" si="44"/>
        <v>0</v>
      </c>
      <c r="C77" s="219">
        <v>61205.919999999998</v>
      </c>
      <c r="D77" s="49">
        <f t="shared" si="45"/>
        <v>1864.0799999999945</v>
      </c>
      <c r="E77" s="51">
        <v>64323.02</v>
      </c>
      <c r="F77" s="12">
        <f t="shared" si="46"/>
        <v>0</v>
      </c>
      <c r="G77" s="14">
        <v>66947.5</v>
      </c>
      <c r="H77" s="79">
        <f t="shared" si="47"/>
        <v>0</v>
      </c>
      <c r="I77" s="75">
        <v>64120.81</v>
      </c>
      <c r="J77" s="118">
        <f t="shared" si="48"/>
        <v>5826.2100000000064</v>
      </c>
      <c r="K77" s="112">
        <v>72085.570000000007</v>
      </c>
      <c r="L77" s="188">
        <f t="shared" si="49"/>
        <v>16707.580000000002</v>
      </c>
      <c r="M77" s="190">
        <v>82722.740000000005</v>
      </c>
      <c r="N77" s="218">
        <f t="shared" ref="N77:N86" si="54">O77-O76</f>
        <v>10596.800999999992</v>
      </c>
      <c r="O77" s="219">
        <v>69331.789999999994</v>
      </c>
      <c r="P77" s="257">
        <f t="shared" si="50"/>
        <v>96.179845702822334</v>
      </c>
      <c r="Q77" s="262">
        <f t="shared" si="51"/>
        <v>83.812250416270047</v>
      </c>
      <c r="R77" s="257">
        <f t="shared" si="52"/>
        <v>266460.24166132824</v>
      </c>
      <c r="S77" s="262">
        <f t="shared" si="53"/>
        <v>243302.14375403299</v>
      </c>
    </row>
    <row r="78" spans="1:19" ht="14.85" customHeight="1" x14ac:dyDescent="0.2">
      <c r="A78" s="148" t="s">
        <v>20</v>
      </c>
      <c r="B78" s="217">
        <f t="shared" si="44"/>
        <v>14711.029999999999</v>
      </c>
      <c r="C78" s="219">
        <v>75916.95</v>
      </c>
      <c r="D78" s="49">
        <f t="shared" si="45"/>
        <v>17583.82</v>
      </c>
      <c r="E78" s="51">
        <v>81906.84</v>
      </c>
      <c r="F78" s="12">
        <f t="shared" si="46"/>
        <v>11736.410000000003</v>
      </c>
      <c r="G78" s="14">
        <v>78683.91</v>
      </c>
      <c r="H78" s="79">
        <f t="shared" si="47"/>
        <v>12221.309999999998</v>
      </c>
      <c r="I78" s="75">
        <v>76342.12</v>
      </c>
      <c r="J78" s="118">
        <f t="shared" si="48"/>
        <v>16621.729999999996</v>
      </c>
      <c r="K78" s="112">
        <v>88707.3</v>
      </c>
      <c r="L78" s="188">
        <f t="shared" si="49"/>
        <v>16970.443999999989</v>
      </c>
      <c r="M78" s="190">
        <v>99693.183999999994</v>
      </c>
      <c r="N78" s="218">
        <f t="shared" si="54"/>
        <v>18186.223000000013</v>
      </c>
      <c r="O78" s="219">
        <v>87518.013000000006</v>
      </c>
      <c r="P78" s="257">
        <f t="shared" si="50"/>
        <v>98.659313269595629</v>
      </c>
      <c r="Q78" s="262">
        <f t="shared" si="51"/>
        <v>87.787358662353498</v>
      </c>
      <c r="R78" s="257">
        <f t="shared" si="52"/>
        <v>273329.45134040399</v>
      </c>
      <c r="S78" s="262">
        <f t="shared" si="53"/>
        <v>254841.65442368912</v>
      </c>
    </row>
    <row r="79" spans="1:19" ht="14.85" customHeight="1" x14ac:dyDescent="0.2">
      <c r="A79" s="148" t="s">
        <v>21</v>
      </c>
      <c r="B79" s="217">
        <f t="shared" si="44"/>
        <v>35801.919999999998</v>
      </c>
      <c r="C79" s="219">
        <v>111718.87</v>
      </c>
      <c r="D79" s="49">
        <f t="shared" si="45"/>
        <v>37792.31</v>
      </c>
      <c r="E79" s="51">
        <v>119699.15</v>
      </c>
      <c r="F79" s="12">
        <f t="shared" si="46"/>
        <v>39151.67</v>
      </c>
      <c r="G79" s="14">
        <v>117835.58</v>
      </c>
      <c r="H79" s="79">
        <f t="shared" si="47"/>
        <v>38681.380000000005</v>
      </c>
      <c r="I79" s="75">
        <v>115023.5</v>
      </c>
      <c r="J79" s="118">
        <f t="shared" si="48"/>
        <v>28935.429999999993</v>
      </c>
      <c r="K79" s="112">
        <v>117642.73</v>
      </c>
      <c r="L79" s="188">
        <f t="shared" si="49"/>
        <v>29810.422000000006</v>
      </c>
      <c r="M79" s="190">
        <v>129503.606</v>
      </c>
      <c r="N79" s="218">
        <f t="shared" si="54"/>
        <v>-87518.013000000006</v>
      </c>
      <c r="O79" s="219"/>
      <c r="P79" s="257">
        <f t="shared" si="50"/>
        <v>0</v>
      </c>
      <c r="Q79" s="262">
        <f t="shared" si="51"/>
        <v>0</v>
      </c>
      <c r="R79" s="257">
        <f t="shared" si="52"/>
        <v>0</v>
      </c>
      <c r="S79" s="262">
        <f t="shared" si="53"/>
        <v>0</v>
      </c>
    </row>
    <row r="80" spans="1:19" ht="14.85" customHeight="1" x14ac:dyDescent="0.2">
      <c r="A80" s="148" t="s">
        <v>22</v>
      </c>
      <c r="B80" s="217">
        <f t="shared" si="44"/>
        <v>9982.9600000000064</v>
      </c>
      <c r="C80" s="219">
        <v>121701.83</v>
      </c>
      <c r="D80" s="49">
        <f t="shared" si="45"/>
        <v>7861.5100000000093</v>
      </c>
      <c r="E80" s="51">
        <v>127560.66</v>
      </c>
      <c r="F80" s="12">
        <f t="shared" si="46"/>
        <v>15416.240000000005</v>
      </c>
      <c r="G80" s="14">
        <v>133251.82</v>
      </c>
      <c r="H80" s="79">
        <f t="shared" si="47"/>
        <v>4363.5299999999988</v>
      </c>
      <c r="I80" s="75">
        <v>119387.03</v>
      </c>
      <c r="J80" s="118">
        <f t="shared" si="48"/>
        <v>18045.729999999996</v>
      </c>
      <c r="K80" s="112">
        <v>135688.46</v>
      </c>
      <c r="L80" s="188">
        <f t="shared" si="49"/>
        <v>14536.345000000001</v>
      </c>
      <c r="M80" s="190">
        <v>144039.951</v>
      </c>
      <c r="N80" s="218">
        <f t="shared" si="54"/>
        <v>0</v>
      </c>
      <c r="O80" s="219"/>
      <c r="P80" s="257">
        <f t="shared" si="50"/>
        <v>0</v>
      </c>
      <c r="Q80" s="262">
        <f t="shared" si="51"/>
        <v>0</v>
      </c>
      <c r="R80" s="257">
        <f t="shared" si="52"/>
        <v>0</v>
      </c>
      <c r="S80" s="262">
        <f t="shared" si="53"/>
        <v>0</v>
      </c>
    </row>
    <row r="81" spans="1:19" ht="14.85" customHeight="1" x14ac:dyDescent="0.2">
      <c r="A81" s="148" t="s">
        <v>23</v>
      </c>
      <c r="B81" s="217">
        <f t="shared" si="44"/>
        <v>18553.090000000011</v>
      </c>
      <c r="C81" s="219">
        <v>140254.92000000001</v>
      </c>
      <c r="D81" s="49">
        <f t="shared" si="45"/>
        <v>20967.76999999999</v>
      </c>
      <c r="E81" s="51">
        <v>148528.43</v>
      </c>
      <c r="F81" s="12">
        <f t="shared" si="46"/>
        <v>23731.940000000002</v>
      </c>
      <c r="G81" s="14">
        <v>156983.76</v>
      </c>
      <c r="H81" s="79">
        <f t="shared" si="47"/>
        <v>21070.420000000013</v>
      </c>
      <c r="I81" s="75">
        <v>140457.45000000001</v>
      </c>
      <c r="J81" s="118">
        <f t="shared" si="48"/>
        <v>19494.040000000008</v>
      </c>
      <c r="K81" s="112">
        <v>155182.5</v>
      </c>
      <c r="L81" s="188">
        <f t="shared" si="49"/>
        <v>19895.758999999991</v>
      </c>
      <c r="M81" s="190">
        <v>163935.71</v>
      </c>
      <c r="N81" s="218">
        <f t="shared" si="54"/>
        <v>0</v>
      </c>
      <c r="O81" s="219"/>
      <c r="P81" s="257">
        <f t="shared" si="50"/>
        <v>0</v>
      </c>
      <c r="Q81" s="262">
        <f t="shared" si="51"/>
        <v>0</v>
      </c>
      <c r="R81" s="257">
        <f t="shared" si="52"/>
        <v>0</v>
      </c>
      <c r="S81" s="262">
        <f t="shared" si="53"/>
        <v>0</v>
      </c>
    </row>
    <row r="82" spans="1:19" ht="14.85" customHeight="1" x14ac:dyDescent="0.2">
      <c r="A82" s="148" t="s">
        <v>24</v>
      </c>
      <c r="B82" s="217">
        <f t="shared" si="44"/>
        <v>37761.919999999984</v>
      </c>
      <c r="C82" s="220">
        <v>178016.84</v>
      </c>
      <c r="D82" s="49">
        <f t="shared" si="45"/>
        <v>42250.179999999993</v>
      </c>
      <c r="E82" s="52">
        <v>190778.61</v>
      </c>
      <c r="F82" s="12">
        <f t="shared" si="46"/>
        <v>39576.669999999984</v>
      </c>
      <c r="G82" s="15">
        <v>196560.43</v>
      </c>
      <c r="H82" s="79">
        <f t="shared" si="47"/>
        <v>39497.76999999999</v>
      </c>
      <c r="I82" s="81">
        <v>179955.22</v>
      </c>
      <c r="J82" s="118">
        <f t="shared" si="48"/>
        <v>27514.589999999997</v>
      </c>
      <c r="K82" s="120">
        <v>182697.09</v>
      </c>
      <c r="L82" s="188">
        <f t="shared" si="49"/>
        <v>31527.085000000021</v>
      </c>
      <c r="M82" s="191">
        <v>195462.79500000001</v>
      </c>
      <c r="N82" s="218">
        <f t="shared" si="54"/>
        <v>0</v>
      </c>
      <c r="O82" s="220"/>
      <c r="P82" s="257">
        <f t="shared" si="50"/>
        <v>0</v>
      </c>
      <c r="Q82" s="262">
        <f t="shared" si="51"/>
        <v>0</v>
      </c>
      <c r="R82" s="257">
        <f t="shared" si="52"/>
        <v>0</v>
      </c>
      <c r="S82" s="262">
        <f t="shared" si="53"/>
        <v>0</v>
      </c>
    </row>
    <row r="83" spans="1:19" ht="14.85" customHeight="1" x14ac:dyDescent="0.2">
      <c r="A83" s="148" t="s">
        <v>25</v>
      </c>
      <c r="B83" s="217">
        <f t="shared" si="44"/>
        <v>8788.429999999993</v>
      </c>
      <c r="C83" s="220">
        <v>186805.27</v>
      </c>
      <c r="D83" s="49">
        <f t="shared" si="45"/>
        <v>7955.9200000000128</v>
      </c>
      <c r="E83" s="52">
        <v>198734.53</v>
      </c>
      <c r="F83" s="12">
        <f t="shared" si="46"/>
        <v>4294.960000000021</v>
      </c>
      <c r="G83" s="15">
        <v>200855.39</v>
      </c>
      <c r="H83" s="79">
        <f t="shared" si="47"/>
        <v>6430.9500000000116</v>
      </c>
      <c r="I83" s="81">
        <v>186386.17</v>
      </c>
      <c r="J83" s="118">
        <f t="shared" si="48"/>
        <v>18800.130000000005</v>
      </c>
      <c r="K83" s="120">
        <v>201497.22</v>
      </c>
      <c r="L83" s="188">
        <f t="shared" si="49"/>
        <v>18213.243999999977</v>
      </c>
      <c r="M83" s="191">
        <v>213676.03899999999</v>
      </c>
      <c r="N83" s="218">
        <f t="shared" si="54"/>
        <v>0</v>
      </c>
      <c r="O83" s="220"/>
      <c r="P83" s="257">
        <f t="shared" si="50"/>
        <v>0</v>
      </c>
      <c r="Q83" s="262">
        <f t="shared" si="51"/>
        <v>0</v>
      </c>
      <c r="R83" s="257">
        <f t="shared" si="52"/>
        <v>0</v>
      </c>
      <c r="S83" s="262">
        <f t="shared" si="53"/>
        <v>0</v>
      </c>
    </row>
    <row r="84" spans="1:19" ht="14.85" customHeight="1" x14ac:dyDescent="0.2">
      <c r="A84" s="148" t="s">
        <v>26</v>
      </c>
      <c r="B84" s="217">
        <f t="shared" si="44"/>
        <v>17201.089999999997</v>
      </c>
      <c r="C84" s="219">
        <v>204006.36</v>
      </c>
      <c r="D84" s="49">
        <f t="shared" si="45"/>
        <v>18376.570000000007</v>
      </c>
      <c r="E84" s="51">
        <v>217111.1</v>
      </c>
      <c r="F84" s="12">
        <f t="shared" si="46"/>
        <v>19873.359999999986</v>
      </c>
      <c r="G84" s="14">
        <v>220728.75</v>
      </c>
      <c r="H84" s="79">
        <f t="shared" si="47"/>
        <v>21152.189999999973</v>
      </c>
      <c r="I84" s="75">
        <v>207538.36</v>
      </c>
      <c r="J84" s="118">
        <f t="shared" si="48"/>
        <v>19733.850000000006</v>
      </c>
      <c r="K84" s="112">
        <v>221231.07</v>
      </c>
      <c r="L84" s="188">
        <f t="shared" si="49"/>
        <v>19042.587</v>
      </c>
      <c r="M84" s="190">
        <v>232718.62599999999</v>
      </c>
      <c r="N84" s="218">
        <f t="shared" si="54"/>
        <v>0</v>
      </c>
      <c r="O84" s="219"/>
      <c r="P84" s="257">
        <f t="shared" si="50"/>
        <v>0</v>
      </c>
      <c r="Q84" s="262">
        <f t="shared" si="51"/>
        <v>0</v>
      </c>
      <c r="R84" s="257">
        <f t="shared" si="52"/>
        <v>0</v>
      </c>
      <c r="S84" s="262">
        <f t="shared" si="53"/>
        <v>0</v>
      </c>
    </row>
    <row r="85" spans="1:19" ht="14.85" customHeight="1" x14ac:dyDescent="0.2">
      <c r="A85" s="148" t="s">
        <v>27</v>
      </c>
      <c r="B85" s="217">
        <f t="shared" si="44"/>
        <v>38597.330000000016</v>
      </c>
      <c r="C85" s="219">
        <v>242603.69</v>
      </c>
      <c r="D85" s="49">
        <f t="shared" si="45"/>
        <v>42000.919999999984</v>
      </c>
      <c r="E85" s="51">
        <v>259112.02</v>
      </c>
      <c r="F85" s="12">
        <f t="shared" si="46"/>
        <v>41360.040000000008</v>
      </c>
      <c r="G85" s="14">
        <v>262088.79</v>
      </c>
      <c r="H85" s="79">
        <f t="shared" si="47"/>
        <v>40064.342000000004</v>
      </c>
      <c r="I85" s="75">
        <v>247602.70199999999</v>
      </c>
      <c r="J85" s="118">
        <f t="shared" si="48"/>
        <v>31430.539999999979</v>
      </c>
      <c r="K85" s="112">
        <v>252661.61</v>
      </c>
      <c r="L85" s="188">
        <f t="shared" si="49"/>
        <v>35221.310999999987</v>
      </c>
      <c r="M85" s="190">
        <v>267939.93699999998</v>
      </c>
      <c r="N85" s="218">
        <f t="shared" si="54"/>
        <v>0</v>
      </c>
      <c r="O85" s="219"/>
      <c r="P85" s="257">
        <f t="shared" si="50"/>
        <v>0</v>
      </c>
      <c r="Q85" s="262">
        <f t="shared" si="51"/>
        <v>0</v>
      </c>
      <c r="R85" s="257">
        <f t="shared" si="52"/>
        <v>0</v>
      </c>
      <c r="S85" s="262">
        <f t="shared" si="53"/>
        <v>0</v>
      </c>
    </row>
    <row r="86" spans="1:19" ht="14.85" customHeight="1" x14ac:dyDescent="0.2">
      <c r="A86" s="148" t="s">
        <v>28</v>
      </c>
      <c r="B86" s="217">
        <f t="shared" si="44"/>
        <v>11388.339999999997</v>
      </c>
      <c r="C86" s="219">
        <v>253992.03</v>
      </c>
      <c r="D86" s="49">
        <f t="shared" si="45"/>
        <v>6501.8999999999942</v>
      </c>
      <c r="E86" s="51">
        <v>265613.92</v>
      </c>
      <c r="F86" s="12">
        <f t="shared" si="46"/>
        <v>9295.8399999999965</v>
      </c>
      <c r="G86" s="14">
        <v>271384.63</v>
      </c>
      <c r="H86" s="79">
        <f t="shared" si="47"/>
        <v>10358.418000000005</v>
      </c>
      <c r="I86" s="75">
        <v>257961.12</v>
      </c>
      <c r="J86" s="118">
        <f t="shared" si="48"/>
        <v>24382.130000000005</v>
      </c>
      <c r="K86" s="112">
        <v>277043.74</v>
      </c>
      <c r="L86" s="188">
        <f t="shared" si="49"/>
        <v>22354.313000000024</v>
      </c>
      <c r="M86" s="190">
        <v>290294.25</v>
      </c>
      <c r="N86" s="218">
        <f t="shared" si="54"/>
        <v>0</v>
      </c>
      <c r="O86" s="219"/>
      <c r="P86" s="257">
        <f t="shared" si="50"/>
        <v>0</v>
      </c>
      <c r="Q86" s="262">
        <f t="shared" si="51"/>
        <v>0</v>
      </c>
      <c r="R86" s="257">
        <f t="shared" si="52"/>
        <v>0</v>
      </c>
      <c r="S86" s="262">
        <f t="shared" si="53"/>
        <v>0</v>
      </c>
    </row>
    <row r="87" spans="1:19" ht="14.85" customHeight="1" x14ac:dyDescent="0.2">
      <c r="D87" s="29"/>
      <c r="E87" s="29"/>
      <c r="F87" s="29"/>
      <c r="G87" s="29"/>
    </row>
    <row r="88" spans="1:19" ht="14.85" customHeight="1" x14ac:dyDescent="0.2">
      <c r="A88" s="2" t="s">
        <v>29</v>
      </c>
      <c r="B88" s="233" t="s">
        <v>11</v>
      </c>
      <c r="C88" s="234">
        <f>SUM(C71,C3,C37,C54,C20)</f>
        <v>628000</v>
      </c>
      <c r="D88" s="173">
        <v>2010</v>
      </c>
      <c r="E88" s="174">
        <f>SUM(E71,E3,E37,E54,E20)</f>
        <v>539000</v>
      </c>
      <c r="F88" s="158">
        <v>2011</v>
      </c>
      <c r="G88" s="159">
        <f>SUM(G71,G3,G37,G54,G20)</f>
        <v>553000</v>
      </c>
      <c r="H88" s="93">
        <v>2012</v>
      </c>
      <c r="I88" s="94">
        <f>SUM(I71,I3,I37,I54,I20)</f>
        <v>546000</v>
      </c>
      <c r="J88" s="133">
        <v>2013</v>
      </c>
      <c r="K88" s="134">
        <f>SUM(K71,K3,K37,K54,K20)</f>
        <v>560000</v>
      </c>
      <c r="L88" s="173">
        <v>2014</v>
      </c>
      <c r="M88" s="174">
        <f>SUM(M71,M3,M37,M54,M20)</f>
        <v>563000</v>
      </c>
      <c r="N88" s="250">
        <v>2015</v>
      </c>
      <c r="O88" s="234">
        <f>SUM(O71,O3,O37,O54,O20)</f>
        <v>577000</v>
      </c>
    </row>
    <row r="89" spans="1:19" ht="14.85" customHeight="1" thickBot="1" x14ac:dyDescent="0.25">
      <c r="A89" s="2" t="s">
        <v>30</v>
      </c>
      <c r="B89" s="235" t="s">
        <v>11</v>
      </c>
      <c r="C89" s="234">
        <f>SUM(C72,C4,C38,C55,C21)</f>
        <v>573323.1</v>
      </c>
      <c r="D89" s="173">
        <v>2010</v>
      </c>
      <c r="E89" s="174">
        <f>SUM(E72,E4,E38,E55,E21)</f>
        <v>539000</v>
      </c>
      <c r="F89" s="158">
        <v>2011</v>
      </c>
      <c r="G89" s="159">
        <f>SUM(G72,G4,G38,G55,G21)</f>
        <v>538300</v>
      </c>
      <c r="H89" s="93">
        <v>2012</v>
      </c>
      <c r="I89" s="94">
        <f>SUM(I72,I4,I38,I55,I21)</f>
        <v>546000</v>
      </c>
      <c r="J89" s="133">
        <v>2013</v>
      </c>
      <c r="K89" s="134">
        <f>SUM(K72,K4,K38,K55,K21)</f>
        <v>560000</v>
      </c>
      <c r="L89" s="173">
        <v>2014</v>
      </c>
      <c r="M89" s="174">
        <f>SUM(M72,M4,M38,M55,M21)</f>
        <v>563000</v>
      </c>
      <c r="N89" s="250">
        <v>2015</v>
      </c>
      <c r="O89" s="234">
        <f>SUM(O72,O4,O38,O55,O21)</f>
        <v>577000</v>
      </c>
    </row>
    <row r="90" spans="1:19" ht="14.85" customHeight="1" thickTop="1" x14ac:dyDescent="0.2">
      <c r="B90" s="274" t="s">
        <v>12</v>
      </c>
      <c r="C90" s="275"/>
      <c r="D90" s="276" t="s">
        <v>12</v>
      </c>
      <c r="E90" s="277"/>
      <c r="F90" s="282" t="s">
        <v>12</v>
      </c>
      <c r="G90" s="283"/>
      <c r="H90" s="272" t="s">
        <v>12</v>
      </c>
      <c r="I90" s="273"/>
      <c r="J90" s="284" t="s">
        <v>12</v>
      </c>
      <c r="K90" s="285"/>
      <c r="L90" s="276" t="s">
        <v>12</v>
      </c>
      <c r="M90" s="280"/>
      <c r="N90" s="274" t="s">
        <v>12</v>
      </c>
      <c r="O90" s="278"/>
    </row>
    <row r="91" spans="1:19" ht="14.85" customHeight="1" thickBot="1" x14ac:dyDescent="0.25">
      <c r="B91" s="236" t="s">
        <v>9</v>
      </c>
      <c r="C91" s="237" t="s">
        <v>0</v>
      </c>
      <c r="D91" s="175" t="s">
        <v>9</v>
      </c>
      <c r="E91" s="176" t="s">
        <v>0</v>
      </c>
      <c r="F91" s="161" t="s">
        <v>9</v>
      </c>
      <c r="G91" s="162" t="s">
        <v>0</v>
      </c>
      <c r="H91" s="95" t="s">
        <v>9</v>
      </c>
      <c r="I91" s="96" t="s">
        <v>0</v>
      </c>
      <c r="J91" s="135" t="s">
        <v>9</v>
      </c>
      <c r="K91" s="136" t="s">
        <v>0</v>
      </c>
      <c r="L91" s="175" t="s">
        <v>9</v>
      </c>
      <c r="M91" s="176" t="s">
        <v>0</v>
      </c>
      <c r="N91" s="236" t="s">
        <v>9</v>
      </c>
      <c r="O91" s="237" t="s">
        <v>0</v>
      </c>
    </row>
    <row r="92" spans="1:19" ht="14.85" customHeight="1" thickTop="1" x14ac:dyDescent="0.2">
      <c r="A92" s="148" t="s">
        <v>17</v>
      </c>
      <c r="B92" s="238">
        <f t="shared" ref="B92:B103" si="55">SUM(B75,B7,B41,B58,B24)</f>
        <v>67075.319999999992</v>
      </c>
      <c r="C92" s="239">
        <v>65934.47</v>
      </c>
      <c r="D92" s="177">
        <f t="shared" ref="D92:D103" si="56">SUM(D75,D7,D41,D58,D24)</f>
        <v>59581.61</v>
      </c>
      <c r="E92" s="178">
        <f>D92</f>
        <v>59581.61</v>
      </c>
      <c r="F92" s="179">
        <f t="shared" ref="F92:F103" si="57">SUM(F75,F7,F41,F58,F24)</f>
        <v>60485.34</v>
      </c>
      <c r="G92" s="180">
        <f>F92</f>
        <v>60485.34</v>
      </c>
      <c r="H92" s="97">
        <f t="shared" ref="H92:H103" si="58">SUM(H75,H7,H41,H58,H24)</f>
        <v>61656.58</v>
      </c>
      <c r="I92" s="98">
        <f>H92</f>
        <v>61656.58</v>
      </c>
      <c r="J92" s="137">
        <f t="shared" ref="J92:J103" si="59">SUM(J75,J7,J41,J58,J24)</f>
        <v>67879.14</v>
      </c>
      <c r="K92" s="138">
        <f>J92</f>
        <v>67879.14</v>
      </c>
      <c r="L92" s="177">
        <f t="shared" ref="L92:L103" si="60">SUM(L75,L7,L41,L58,L24)</f>
        <v>54588.51</v>
      </c>
      <c r="M92" s="178">
        <f>L92</f>
        <v>54588.51</v>
      </c>
      <c r="N92" s="238">
        <f t="shared" ref="N92:N103" si="61">SUM(N75,N7,N41,N58,N24)</f>
        <v>45002.130000000005</v>
      </c>
      <c r="O92" s="239">
        <f>N92</f>
        <v>45002.130000000005</v>
      </c>
      <c r="P92" s="257">
        <f>O92/K92*100</f>
        <v>66.297436885617586</v>
      </c>
      <c r="Q92" s="262">
        <f>O92/M92*100</f>
        <v>82.438831908033393</v>
      </c>
      <c r="R92" s="257">
        <f>$K$103*P92/100</f>
        <v>380179.61539796472</v>
      </c>
      <c r="S92" s="262">
        <f>$M$103*Q92/100</f>
        <v>493385.00355718541</v>
      </c>
    </row>
    <row r="93" spans="1:19" ht="14.85" customHeight="1" x14ac:dyDescent="0.2">
      <c r="A93" s="148" t="s">
        <v>18</v>
      </c>
      <c r="B93" s="238">
        <f t="shared" si="55"/>
        <v>52018.720000000001</v>
      </c>
      <c r="C93" s="234">
        <f t="shared" ref="C93:C103" si="62">SUM(C92+B93)</f>
        <v>117953.19</v>
      </c>
      <c r="D93" s="177">
        <f t="shared" si="56"/>
        <v>53073.959999999992</v>
      </c>
      <c r="E93" s="174">
        <f t="shared" ref="E93:E103" si="63">SUM(E92+D93)</f>
        <v>112655.56999999999</v>
      </c>
      <c r="F93" s="179">
        <f t="shared" si="57"/>
        <v>55100.22</v>
      </c>
      <c r="G93" s="159">
        <f t="shared" ref="G93:G103" si="64">SUM(G92+F93)</f>
        <v>115585.56</v>
      </c>
      <c r="H93" s="97">
        <f t="shared" si="58"/>
        <v>57298.13</v>
      </c>
      <c r="I93" s="94">
        <f t="shared" ref="I93:I103" si="65">SUM(I92+H93)</f>
        <v>118954.70999999999</v>
      </c>
      <c r="J93" s="137">
        <f t="shared" si="59"/>
        <v>56896.07</v>
      </c>
      <c r="K93" s="134">
        <f t="shared" ref="K93:K103" si="66">SUM(K92+J93)</f>
        <v>124775.20999999999</v>
      </c>
      <c r="L93" s="177">
        <f t="shared" si="60"/>
        <v>57208.94</v>
      </c>
      <c r="M93" s="174">
        <f t="shared" ref="M93:M103" si="67">SUM(M92+L93)</f>
        <v>111797.45000000001</v>
      </c>
      <c r="N93" s="238">
        <f t="shared" si="61"/>
        <v>50415.49</v>
      </c>
      <c r="O93" s="234">
        <f t="shared" ref="O93:O103" si="68">SUM(O92+N93)</f>
        <v>95417.62</v>
      </c>
      <c r="P93" s="257">
        <f t="shared" ref="P93:P103" si="69">O93/K93*100</f>
        <v>76.471616437271479</v>
      </c>
      <c r="Q93" s="262">
        <f t="shared" ref="Q93:Q103" si="70">O93/M93*100</f>
        <v>85.348655090075837</v>
      </c>
      <c r="R93" s="257">
        <f t="shared" ref="R93:R103" si="71">$K$103*P93/100</f>
        <v>438522.98205950053</v>
      </c>
      <c r="S93" s="262">
        <f t="shared" ref="S93:S103" si="72">$M$103*Q93/100</f>
        <v>510799.89272767224</v>
      </c>
    </row>
    <row r="94" spans="1:19" ht="14.85" customHeight="1" x14ac:dyDescent="0.2">
      <c r="A94" s="148" t="s">
        <v>19</v>
      </c>
      <c r="B94" s="238">
        <f t="shared" si="55"/>
        <v>19267.689999999995</v>
      </c>
      <c r="C94" s="234">
        <f t="shared" si="62"/>
        <v>137220.88</v>
      </c>
      <c r="D94" s="177">
        <f t="shared" si="56"/>
        <v>36060.439999999995</v>
      </c>
      <c r="E94" s="174">
        <f t="shared" si="63"/>
        <v>148716.00999999998</v>
      </c>
      <c r="F94" s="179">
        <f t="shared" si="57"/>
        <v>35311.040000000001</v>
      </c>
      <c r="G94" s="159">
        <f t="shared" si="64"/>
        <v>150896.6</v>
      </c>
      <c r="H94" s="97">
        <f t="shared" si="58"/>
        <v>32529.769999999997</v>
      </c>
      <c r="I94" s="94">
        <f t="shared" si="65"/>
        <v>151484.47999999998</v>
      </c>
      <c r="J94" s="137">
        <f t="shared" si="59"/>
        <v>40077.220000000016</v>
      </c>
      <c r="K94" s="134">
        <f t="shared" si="66"/>
        <v>164852.43</v>
      </c>
      <c r="L94" s="177">
        <f t="shared" si="60"/>
        <v>42324.79</v>
      </c>
      <c r="M94" s="174">
        <f t="shared" si="67"/>
        <v>154122.24000000002</v>
      </c>
      <c r="N94" s="238">
        <f t="shared" si="61"/>
        <v>35536.347999999984</v>
      </c>
      <c r="O94" s="234">
        <f t="shared" si="68"/>
        <v>130953.96799999998</v>
      </c>
      <c r="P94" s="257">
        <f t="shared" si="69"/>
        <v>79.437086853982066</v>
      </c>
      <c r="Q94" s="262">
        <f t="shared" si="70"/>
        <v>84.967599744203014</v>
      </c>
      <c r="R94" s="257">
        <f>$K$103*P94/100</f>
        <v>455528.33634558233</v>
      </c>
      <c r="S94" s="262">
        <f t="shared" si="72"/>
        <v>508519.32920163043</v>
      </c>
    </row>
    <row r="95" spans="1:19" ht="14.85" customHeight="1" x14ac:dyDescent="0.2">
      <c r="A95" s="148" t="s">
        <v>20</v>
      </c>
      <c r="B95" s="238">
        <f t="shared" si="55"/>
        <v>47983.450000000004</v>
      </c>
      <c r="C95" s="234">
        <f t="shared" si="62"/>
        <v>185204.33000000002</v>
      </c>
      <c r="D95" s="177">
        <f t="shared" si="56"/>
        <v>31050.050000000003</v>
      </c>
      <c r="E95" s="174">
        <f t="shared" si="63"/>
        <v>179766.06</v>
      </c>
      <c r="F95" s="179">
        <f t="shared" si="57"/>
        <v>24803.19</v>
      </c>
      <c r="G95" s="159">
        <f t="shared" si="64"/>
        <v>175699.79</v>
      </c>
      <c r="H95" s="97">
        <f t="shared" si="58"/>
        <v>26387.739999999998</v>
      </c>
      <c r="I95" s="94">
        <f t="shared" si="65"/>
        <v>177872.21999999997</v>
      </c>
      <c r="J95" s="137">
        <f t="shared" si="59"/>
        <v>30614.51999999999</v>
      </c>
      <c r="K95" s="134">
        <f t="shared" si="66"/>
        <v>195466.94999999998</v>
      </c>
      <c r="L95" s="177">
        <f t="shared" si="60"/>
        <v>43542.675999999978</v>
      </c>
      <c r="M95" s="174">
        <f t="shared" si="67"/>
        <v>197664.916</v>
      </c>
      <c r="N95" s="238">
        <f t="shared" si="61"/>
        <v>39352.551000000021</v>
      </c>
      <c r="O95" s="234">
        <f t="shared" si="68"/>
        <v>170306.519</v>
      </c>
      <c r="P95" s="257">
        <f t="shared" si="69"/>
        <v>87.128038269385186</v>
      </c>
      <c r="Q95" s="262">
        <f t="shared" si="70"/>
        <v>86.15920439821501</v>
      </c>
      <c r="R95" s="257">
        <f t="shared" si="71"/>
        <v>499631.74499163666</v>
      </c>
      <c r="S95" s="262">
        <f t="shared" si="72"/>
        <v>515650.91819738835</v>
      </c>
    </row>
    <row r="96" spans="1:19" ht="14.85" customHeight="1" x14ac:dyDescent="0.2">
      <c r="A96" s="148" t="s">
        <v>21</v>
      </c>
      <c r="B96" s="238">
        <f t="shared" si="55"/>
        <v>45030.149999999994</v>
      </c>
      <c r="C96" s="234">
        <f t="shared" si="62"/>
        <v>230234.48</v>
      </c>
      <c r="D96" s="177">
        <f t="shared" si="56"/>
        <v>46695</v>
      </c>
      <c r="E96" s="174">
        <f t="shared" si="63"/>
        <v>226461.06</v>
      </c>
      <c r="F96" s="179">
        <f t="shared" si="57"/>
        <v>48543.71</v>
      </c>
      <c r="G96" s="159">
        <f t="shared" si="64"/>
        <v>224243.5</v>
      </c>
      <c r="H96" s="97">
        <f t="shared" si="58"/>
        <v>48427.390000000007</v>
      </c>
      <c r="I96" s="94">
        <f t="shared" si="65"/>
        <v>226299.61</v>
      </c>
      <c r="J96" s="137">
        <f t="shared" si="59"/>
        <v>40291.819999999992</v>
      </c>
      <c r="K96" s="134">
        <f t="shared" si="66"/>
        <v>235758.76999999996</v>
      </c>
      <c r="L96" s="177">
        <f t="shared" si="60"/>
        <v>41221.62200000001</v>
      </c>
      <c r="M96" s="174">
        <f t="shared" si="67"/>
        <v>238886.538</v>
      </c>
      <c r="N96" s="238">
        <f t="shared" si="61"/>
        <v>-170306.51900000003</v>
      </c>
      <c r="O96" s="234">
        <f t="shared" si="68"/>
        <v>-2.9103830456733704E-11</v>
      </c>
      <c r="P96" s="257">
        <f t="shared" si="69"/>
        <v>-1.2344749871546118E-14</v>
      </c>
      <c r="Q96" s="262">
        <f t="shared" si="70"/>
        <v>-1.2183118689063049E-14</v>
      </c>
      <c r="R96" s="257">
        <f t="shared" si="71"/>
        <v>-7.0790402748837104E-11</v>
      </c>
      <c r="S96" s="262">
        <f t="shared" si="72"/>
        <v>-7.2914279819571719E-11</v>
      </c>
    </row>
    <row r="97" spans="1:19" ht="14.85" customHeight="1" x14ac:dyDescent="0.2">
      <c r="A97" s="148" t="s">
        <v>22</v>
      </c>
      <c r="B97" s="238">
        <f t="shared" si="55"/>
        <v>33537.420000000006</v>
      </c>
      <c r="C97" s="234">
        <f t="shared" si="62"/>
        <v>263771.90000000002</v>
      </c>
      <c r="D97" s="177">
        <f t="shared" si="56"/>
        <v>45971.740000000013</v>
      </c>
      <c r="E97" s="174">
        <f t="shared" si="63"/>
        <v>272432.8</v>
      </c>
      <c r="F97" s="179">
        <f t="shared" si="57"/>
        <v>38243.510000000009</v>
      </c>
      <c r="G97" s="159">
        <f t="shared" si="64"/>
        <v>262487.01</v>
      </c>
      <c r="H97" s="97">
        <f t="shared" si="58"/>
        <v>39463.189999999995</v>
      </c>
      <c r="I97" s="94">
        <f t="shared" si="65"/>
        <v>265762.8</v>
      </c>
      <c r="J97" s="137">
        <f t="shared" si="59"/>
        <v>44622.32</v>
      </c>
      <c r="K97" s="134">
        <f t="shared" si="66"/>
        <v>280381.08999999997</v>
      </c>
      <c r="L97" s="177">
        <f t="shared" si="60"/>
        <v>42102.37000000001</v>
      </c>
      <c r="M97" s="174">
        <f t="shared" si="67"/>
        <v>280988.908</v>
      </c>
      <c r="N97" s="238">
        <f t="shared" si="61"/>
        <v>0</v>
      </c>
      <c r="O97" s="234">
        <f t="shared" si="68"/>
        <v>-2.9103830456733704E-11</v>
      </c>
      <c r="P97" s="257">
        <f t="shared" si="69"/>
        <v>-1.0380097479731501E-14</v>
      </c>
      <c r="Q97" s="262">
        <f t="shared" si="70"/>
        <v>-1.0357643888467549E-14</v>
      </c>
      <c r="R97" s="257">
        <f t="shared" si="71"/>
        <v>-5.9524193589055724E-11</v>
      </c>
      <c r="S97" s="262">
        <f t="shared" si="72"/>
        <v>-6.1989065692446314E-11</v>
      </c>
    </row>
    <row r="98" spans="1:19" ht="14.85" customHeight="1" x14ac:dyDescent="0.2">
      <c r="A98" s="148" t="s">
        <v>23</v>
      </c>
      <c r="B98" s="238">
        <f t="shared" si="55"/>
        <v>61870.12</v>
      </c>
      <c r="C98" s="234">
        <f t="shared" si="62"/>
        <v>325642.02</v>
      </c>
      <c r="D98" s="177">
        <f t="shared" si="56"/>
        <v>59740.72</v>
      </c>
      <c r="E98" s="174">
        <f t="shared" si="63"/>
        <v>332173.52</v>
      </c>
      <c r="F98" s="179">
        <f t="shared" si="57"/>
        <v>68388.170000000013</v>
      </c>
      <c r="G98" s="159">
        <f t="shared" si="64"/>
        <v>330875.18000000005</v>
      </c>
      <c r="H98" s="97">
        <f t="shared" si="58"/>
        <v>58031.010000000017</v>
      </c>
      <c r="I98" s="94">
        <f t="shared" si="65"/>
        <v>323793.81</v>
      </c>
      <c r="J98" s="137">
        <f t="shared" si="59"/>
        <v>65920.150000000009</v>
      </c>
      <c r="K98" s="134">
        <f t="shared" si="66"/>
        <v>346301.24</v>
      </c>
      <c r="L98" s="177">
        <f t="shared" si="60"/>
        <v>72901.127999999997</v>
      </c>
      <c r="M98" s="174">
        <f t="shared" si="67"/>
        <v>353890.03599999996</v>
      </c>
      <c r="N98" s="238">
        <f t="shared" si="61"/>
        <v>0</v>
      </c>
      <c r="O98" s="234">
        <f t="shared" si="68"/>
        <v>-2.9103830456733704E-11</v>
      </c>
      <c r="P98" s="257">
        <f t="shared" si="69"/>
        <v>-8.4041946996013378E-15</v>
      </c>
      <c r="Q98" s="262">
        <f t="shared" si="70"/>
        <v>-8.2239756693047177E-15</v>
      </c>
      <c r="R98" s="257">
        <f t="shared" si="71"/>
        <v>-4.8193469592746631E-11</v>
      </c>
      <c r="S98" s="262">
        <f t="shared" si="72"/>
        <v>-4.9219356593754886E-11</v>
      </c>
    </row>
    <row r="99" spans="1:19" ht="14.85" customHeight="1" x14ac:dyDescent="0.2">
      <c r="A99" s="148" t="s">
        <v>24</v>
      </c>
      <c r="B99" s="238">
        <f t="shared" si="55"/>
        <v>48734.689999999988</v>
      </c>
      <c r="C99" s="234">
        <f t="shared" si="62"/>
        <v>374376.71</v>
      </c>
      <c r="D99" s="177">
        <f t="shared" si="56"/>
        <v>63512.719999999987</v>
      </c>
      <c r="E99" s="174">
        <f t="shared" si="63"/>
        <v>395686.24</v>
      </c>
      <c r="F99" s="179">
        <f t="shared" si="57"/>
        <v>51569.829999999973</v>
      </c>
      <c r="G99" s="159">
        <f t="shared" si="64"/>
        <v>382445.01</v>
      </c>
      <c r="H99" s="97">
        <f t="shared" si="58"/>
        <v>53581.590999999993</v>
      </c>
      <c r="I99" s="94">
        <f t="shared" si="65"/>
        <v>377375.40100000001</v>
      </c>
      <c r="J99" s="137">
        <f t="shared" si="59"/>
        <v>40647.649999999994</v>
      </c>
      <c r="K99" s="134">
        <f t="shared" si="66"/>
        <v>386948.89</v>
      </c>
      <c r="L99" s="177">
        <f t="shared" si="60"/>
        <v>47286.775000000023</v>
      </c>
      <c r="M99" s="174">
        <f t="shared" si="67"/>
        <v>401176.81099999999</v>
      </c>
      <c r="N99" s="238">
        <f t="shared" si="61"/>
        <v>0</v>
      </c>
      <c r="O99" s="234">
        <f t="shared" si="68"/>
        <v>-2.9103830456733704E-11</v>
      </c>
      <c r="P99" s="257">
        <f t="shared" si="69"/>
        <v>-7.52136295228388E-15</v>
      </c>
      <c r="Q99" s="262">
        <f t="shared" si="70"/>
        <v>-7.2546143392953261E-15</v>
      </c>
      <c r="R99" s="257">
        <f t="shared" si="71"/>
        <v>-4.3130911371448698E-11</v>
      </c>
      <c r="S99" s="262">
        <f t="shared" si="72"/>
        <v>-4.3417863144788691E-11</v>
      </c>
    </row>
    <row r="100" spans="1:19" ht="14.85" customHeight="1" x14ac:dyDescent="0.2">
      <c r="A100" s="148" t="s">
        <v>25</v>
      </c>
      <c r="B100" s="238">
        <f t="shared" si="55"/>
        <v>27352.159999999993</v>
      </c>
      <c r="C100" s="234">
        <f t="shared" si="62"/>
        <v>401728.87</v>
      </c>
      <c r="D100" s="177">
        <f t="shared" si="56"/>
        <v>36151.590000000011</v>
      </c>
      <c r="E100" s="174">
        <f t="shared" si="63"/>
        <v>431837.83</v>
      </c>
      <c r="F100" s="179">
        <f t="shared" si="57"/>
        <v>32073.490000000013</v>
      </c>
      <c r="G100" s="159">
        <f t="shared" si="64"/>
        <v>414518.5</v>
      </c>
      <c r="H100" s="97">
        <f t="shared" si="58"/>
        <v>29535.839000000011</v>
      </c>
      <c r="I100" s="94">
        <f t="shared" si="65"/>
        <v>406911.24000000005</v>
      </c>
      <c r="J100" s="137">
        <f t="shared" si="59"/>
        <v>37939.240000000005</v>
      </c>
      <c r="K100" s="134">
        <f t="shared" si="66"/>
        <v>424888.13</v>
      </c>
      <c r="L100" s="177">
        <f t="shared" si="60"/>
        <v>49585.893999999971</v>
      </c>
      <c r="M100" s="174">
        <f t="shared" si="67"/>
        <v>450762.70499999996</v>
      </c>
      <c r="N100" s="238">
        <f t="shared" si="61"/>
        <v>0</v>
      </c>
      <c r="O100" s="234">
        <f t="shared" si="68"/>
        <v>-2.9103830456733704E-11</v>
      </c>
      <c r="P100" s="257">
        <f t="shared" si="69"/>
        <v>-6.8497631262924907E-15</v>
      </c>
      <c r="Q100" s="262">
        <f t="shared" si="70"/>
        <v>-6.4565746309321905E-15</v>
      </c>
      <c r="R100" s="257">
        <f t="shared" si="71"/>
        <v>-3.9279652928573102E-11</v>
      </c>
      <c r="S100" s="262">
        <f t="shared" si="72"/>
        <v>-3.8641705899028969E-11</v>
      </c>
    </row>
    <row r="101" spans="1:19" ht="14.85" customHeight="1" x14ac:dyDescent="0.2">
      <c r="A101" s="148" t="s">
        <v>26</v>
      </c>
      <c r="B101" s="238">
        <f t="shared" si="55"/>
        <v>38948.389999999985</v>
      </c>
      <c r="C101" s="234">
        <f t="shared" si="62"/>
        <v>440677.26</v>
      </c>
      <c r="D101" s="177">
        <f t="shared" si="56"/>
        <v>32148.449999999993</v>
      </c>
      <c r="E101" s="174">
        <f t="shared" si="63"/>
        <v>463986.28</v>
      </c>
      <c r="F101" s="179">
        <f t="shared" si="57"/>
        <v>32709.279999999984</v>
      </c>
      <c r="G101" s="159">
        <f t="shared" si="64"/>
        <v>447227.77999999997</v>
      </c>
      <c r="H101" s="97">
        <f t="shared" si="58"/>
        <v>46165.809999999983</v>
      </c>
      <c r="I101" s="94">
        <f t="shared" si="65"/>
        <v>453077.05000000005</v>
      </c>
      <c r="J101" s="137">
        <f t="shared" si="59"/>
        <v>47774.12000000001</v>
      </c>
      <c r="K101" s="134">
        <f t="shared" si="66"/>
        <v>472662.25</v>
      </c>
      <c r="L101" s="177">
        <f t="shared" si="60"/>
        <v>37995.660000000003</v>
      </c>
      <c r="M101" s="174">
        <f t="shared" si="67"/>
        <v>488758.36499999999</v>
      </c>
      <c r="N101" s="238">
        <f t="shared" si="61"/>
        <v>0</v>
      </c>
      <c r="O101" s="234">
        <f t="shared" si="68"/>
        <v>-2.9103830456733704E-11</v>
      </c>
      <c r="P101" s="257">
        <f t="shared" si="69"/>
        <v>-6.1574264618622917E-15</v>
      </c>
      <c r="Q101" s="262">
        <f t="shared" si="70"/>
        <v>-5.9546460052369034E-15</v>
      </c>
      <c r="R101" s="257">
        <f t="shared" si="71"/>
        <v>-3.5309480035417362E-11</v>
      </c>
      <c r="S101" s="262">
        <f t="shared" si="72"/>
        <v>-3.563773251606804E-11</v>
      </c>
    </row>
    <row r="102" spans="1:19" ht="14.85" customHeight="1" x14ac:dyDescent="0.2">
      <c r="A102" s="148" t="s">
        <v>27</v>
      </c>
      <c r="B102" s="238">
        <f t="shared" si="55"/>
        <v>50685.830000000024</v>
      </c>
      <c r="C102" s="234">
        <f t="shared" si="62"/>
        <v>491363.09</v>
      </c>
      <c r="D102" s="177">
        <f t="shared" si="56"/>
        <v>54607.53</v>
      </c>
      <c r="E102" s="174">
        <f t="shared" si="63"/>
        <v>518593.81000000006</v>
      </c>
      <c r="F102" s="179">
        <f t="shared" si="57"/>
        <v>55343.040000000008</v>
      </c>
      <c r="G102" s="159">
        <f t="shared" si="64"/>
        <v>502570.81999999995</v>
      </c>
      <c r="H102" s="97">
        <f t="shared" si="58"/>
        <v>55684.342000000004</v>
      </c>
      <c r="I102" s="94">
        <f t="shared" si="65"/>
        <v>508761.39200000005</v>
      </c>
      <c r="J102" s="137">
        <f t="shared" si="59"/>
        <v>44985.529999999962</v>
      </c>
      <c r="K102" s="134">
        <f t="shared" si="66"/>
        <v>517647.77999999997</v>
      </c>
      <c r="L102" s="177">
        <f t="shared" si="60"/>
        <v>48391.31299999998</v>
      </c>
      <c r="M102" s="174">
        <f t="shared" si="67"/>
        <v>537149.67799999996</v>
      </c>
      <c r="N102" s="238">
        <f t="shared" si="61"/>
        <v>0</v>
      </c>
      <c r="O102" s="234">
        <f t="shared" si="68"/>
        <v>-2.9103830456733704E-11</v>
      </c>
      <c r="P102" s="257">
        <f t="shared" si="69"/>
        <v>-5.6223230507689434E-15</v>
      </c>
      <c r="Q102" s="262">
        <f t="shared" si="70"/>
        <v>-5.4181975059722001E-15</v>
      </c>
      <c r="R102" s="257">
        <f t="shared" si="71"/>
        <v>-3.2240954032238781E-11</v>
      </c>
      <c r="S102" s="262">
        <f t="shared" si="72"/>
        <v>-3.2427162465618669E-11</v>
      </c>
    </row>
    <row r="103" spans="1:19" ht="14.85" customHeight="1" x14ac:dyDescent="0.2">
      <c r="A103" s="148" t="s">
        <v>28</v>
      </c>
      <c r="B103" s="238">
        <f t="shared" si="55"/>
        <v>30326.440000000002</v>
      </c>
      <c r="C103" s="234">
        <f t="shared" si="62"/>
        <v>521689.53</v>
      </c>
      <c r="D103" s="177">
        <f t="shared" si="56"/>
        <v>29295.119999999988</v>
      </c>
      <c r="E103" s="174">
        <f t="shared" si="63"/>
        <v>547888.93000000005</v>
      </c>
      <c r="F103" s="179">
        <f t="shared" si="57"/>
        <v>29396.549999999996</v>
      </c>
      <c r="G103" s="159">
        <f t="shared" si="64"/>
        <v>531967.37</v>
      </c>
      <c r="H103" s="97">
        <f t="shared" si="58"/>
        <v>28859.398000000001</v>
      </c>
      <c r="I103" s="94">
        <f t="shared" si="65"/>
        <v>537620.79</v>
      </c>
      <c r="J103" s="137">
        <f t="shared" si="59"/>
        <v>55797.640000000029</v>
      </c>
      <c r="K103" s="134">
        <f t="shared" si="66"/>
        <v>573445.42000000004</v>
      </c>
      <c r="L103" s="177">
        <f t="shared" si="60"/>
        <v>61336.487000000023</v>
      </c>
      <c r="M103" s="174">
        <f t="shared" si="67"/>
        <v>598486.16500000004</v>
      </c>
      <c r="N103" s="238">
        <f t="shared" si="61"/>
        <v>0</v>
      </c>
      <c r="O103" s="234">
        <f t="shared" si="68"/>
        <v>-2.9103830456733704E-11</v>
      </c>
      <c r="P103" s="257">
        <f t="shared" si="69"/>
        <v>-5.0752572854681969E-15</v>
      </c>
      <c r="Q103" s="262">
        <f t="shared" si="70"/>
        <v>-4.8629078095286804E-15</v>
      </c>
      <c r="R103" s="257">
        <f t="shared" si="71"/>
        <v>-2.9103830456733704E-11</v>
      </c>
      <c r="S103" s="262">
        <f t="shared" si="72"/>
        <v>-2.910383045673371E-11</v>
      </c>
    </row>
    <row r="104" spans="1:19" ht="14.85" customHeight="1" x14ac:dyDescent="0.2">
      <c r="B104" s="30"/>
      <c r="C104" s="30"/>
      <c r="D104" s="30"/>
      <c r="E104" s="30"/>
      <c r="F104" s="30"/>
      <c r="G104" s="30"/>
    </row>
    <row r="105" spans="1:19" ht="14.85" customHeight="1" x14ac:dyDescent="0.2">
      <c r="A105" s="2" t="s">
        <v>29</v>
      </c>
      <c r="B105" s="210">
        <v>2009</v>
      </c>
      <c r="C105" s="211">
        <v>59000</v>
      </c>
      <c r="D105" s="41">
        <v>2010</v>
      </c>
      <c r="E105" s="42">
        <v>75000</v>
      </c>
      <c r="F105" s="3">
        <v>2011</v>
      </c>
      <c r="G105" s="4">
        <v>50000</v>
      </c>
      <c r="H105" s="74">
        <v>2012</v>
      </c>
      <c r="I105" s="25">
        <v>47000</v>
      </c>
      <c r="J105" s="110">
        <v>2013</v>
      </c>
      <c r="K105" s="111">
        <v>57000</v>
      </c>
      <c r="L105" s="181">
        <v>2014</v>
      </c>
      <c r="M105" s="182">
        <v>60000</v>
      </c>
      <c r="N105" s="210">
        <v>2015</v>
      </c>
      <c r="O105" s="211">
        <v>60000</v>
      </c>
    </row>
    <row r="106" spans="1:19" ht="14.85" customHeight="1" thickBot="1" x14ac:dyDescent="0.25">
      <c r="A106" s="2" t="s">
        <v>30</v>
      </c>
      <c r="B106" s="210">
        <v>2009</v>
      </c>
      <c r="C106" s="221">
        <v>59000</v>
      </c>
      <c r="D106" s="41">
        <v>2010</v>
      </c>
      <c r="E106" s="53">
        <v>75000</v>
      </c>
      <c r="F106" s="3">
        <v>2011</v>
      </c>
      <c r="G106" s="6">
        <v>50000</v>
      </c>
      <c r="H106" s="74">
        <v>2012</v>
      </c>
      <c r="I106" s="26">
        <v>47000</v>
      </c>
      <c r="J106" s="110">
        <v>2013</v>
      </c>
      <c r="K106" s="121">
        <v>57000</v>
      </c>
      <c r="L106" s="181">
        <v>2014</v>
      </c>
      <c r="M106" s="192">
        <v>60000</v>
      </c>
      <c r="N106" s="210">
        <v>2015</v>
      </c>
      <c r="O106" s="221">
        <v>60000</v>
      </c>
    </row>
    <row r="107" spans="1:19" ht="14.85" customHeight="1" thickTop="1" x14ac:dyDescent="0.2">
      <c r="B107" s="240" t="s">
        <v>4</v>
      </c>
      <c r="C107" s="241" t="s">
        <v>5</v>
      </c>
      <c r="D107" s="64" t="s">
        <v>4</v>
      </c>
      <c r="E107" s="65" t="s">
        <v>5</v>
      </c>
      <c r="F107" s="23" t="s">
        <v>4</v>
      </c>
      <c r="G107" s="24" t="s">
        <v>5</v>
      </c>
      <c r="H107" s="99" t="s">
        <v>4</v>
      </c>
      <c r="I107" s="100" t="s">
        <v>5</v>
      </c>
      <c r="J107" s="139" t="s">
        <v>4</v>
      </c>
      <c r="K107" s="140" t="s">
        <v>5</v>
      </c>
      <c r="L107" s="204" t="s">
        <v>4</v>
      </c>
      <c r="M107" s="205" t="s">
        <v>5</v>
      </c>
      <c r="N107" s="240" t="s">
        <v>4</v>
      </c>
      <c r="O107" s="241" t="s">
        <v>5</v>
      </c>
    </row>
    <row r="108" spans="1:19" ht="14.85" customHeight="1" thickBot="1" x14ac:dyDescent="0.25">
      <c r="B108" s="215" t="s">
        <v>9</v>
      </c>
      <c r="C108" s="216" t="s">
        <v>0</v>
      </c>
      <c r="D108" s="46" t="s">
        <v>9</v>
      </c>
      <c r="E108" s="47" t="s">
        <v>0</v>
      </c>
      <c r="F108" s="16" t="s">
        <v>9</v>
      </c>
      <c r="G108" s="10" t="s">
        <v>0</v>
      </c>
      <c r="H108" s="78" t="s">
        <v>9</v>
      </c>
      <c r="I108" s="28" t="s">
        <v>0</v>
      </c>
      <c r="J108" s="116" t="s">
        <v>9</v>
      </c>
      <c r="K108" s="117" t="s">
        <v>0</v>
      </c>
      <c r="L108" s="186" t="s">
        <v>9</v>
      </c>
      <c r="M108" s="187" t="s">
        <v>0</v>
      </c>
      <c r="N108" s="215" t="s">
        <v>9</v>
      </c>
      <c r="O108" s="216" t="s">
        <v>0</v>
      </c>
    </row>
    <row r="109" spans="1:19" ht="14.85" customHeight="1" thickTop="1" x14ac:dyDescent="0.2">
      <c r="A109" s="148" t="s">
        <v>17</v>
      </c>
      <c r="B109" s="217">
        <v>567.11</v>
      </c>
      <c r="C109" s="217">
        <v>567.11</v>
      </c>
      <c r="D109" s="49">
        <f>E109</f>
        <v>161.5</v>
      </c>
      <c r="E109" s="49">
        <v>161.5</v>
      </c>
      <c r="F109" s="12">
        <f>G109</f>
        <v>1650.94</v>
      </c>
      <c r="G109" s="12">
        <v>1650.94</v>
      </c>
      <c r="H109" s="79">
        <f>I109</f>
        <v>1005.57</v>
      </c>
      <c r="I109" s="79">
        <v>1005.57</v>
      </c>
      <c r="J109" s="118">
        <f>K109</f>
        <v>1946.47</v>
      </c>
      <c r="K109" s="118">
        <v>1946.47</v>
      </c>
      <c r="L109" s="188">
        <f>M109</f>
        <v>784.78</v>
      </c>
      <c r="M109" s="188">
        <v>784.78</v>
      </c>
      <c r="N109" s="217">
        <f>O109</f>
        <v>566.68399999999997</v>
      </c>
      <c r="O109" s="217">
        <v>566.68399999999997</v>
      </c>
    </row>
    <row r="110" spans="1:19" ht="14.85" customHeight="1" x14ac:dyDescent="0.2">
      <c r="A110" s="148" t="s">
        <v>18</v>
      </c>
      <c r="B110" s="218">
        <f t="shared" ref="B110:B120" si="73">SUM(C110-C109)</f>
        <v>18.919999999999959</v>
      </c>
      <c r="C110" s="219">
        <v>586.03</v>
      </c>
      <c r="D110" s="50">
        <f t="shared" ref="D110:D120" si="74">E110-E109</f>
        <v>848.28</v>
      </c>
      <c r="E110" s="51">
        <v>1009.78</v>
      </c>
      <c r="F110" s="13">
        <f t="shared" ref="F110:F120" si="75">G110-G109</f>
        <v>140.03999999999996</v>
      </c>
      <c r="G110" s="14">
        <v>1790.98</v>
      </c>
      <c r="H110" s="80">
        <f t="shared" ref="H110:H120" si="76">I110-I109</f>
        <v>136.21999999999991</v>
      </c>
      <c r="I110" s="75">
        <v>1141.79</v>
      </c>
      <c r="J110" s="119">
        <f t="shared" ref="J110:J120" si="77">K110-K109</f>
        <v>0</v>
      </c>
      <c r="K110" s="112">
        <v>1946.47</v>
      </c>
      <c r="L110" s="189">
        <f t="shared" ref="L110:L120" si="78">M110-M109</f>
        <v>117.32000000000005</v>
      </c>
      <c r="M110" s="190">
        <v>902.1</v>
      </c>
      <c r="N110" s="218">
        <f t="shared" ref="N110:N120" si="79">O110-O109</f>
        <v>39.94500000000005</v>
      </c>
      <c r="O110" s="219">
        <v>606.62900000000002</v>
      </c>
    </row>
    <row r="111" spans="1:19" ht="14.85" customHeight="1" x14ac:dyDescent="0.2">
      <c r="A111" s="148" t="s">
        <v>19</v>
      </c>
      <c r="B111" s="218">
        <f t="shared" si="73"/>
        <v>60.399999999999977</v>
      </c>
      <c r="C111" s="219">
        <v>646.42999999999995</v>
      </c>
      <c r="D111" s="50">
        <f t="shared" si="74"/>
        <v>128.04999999999995</v>
      </c>
      <c r="E111" s="51">
        <v>1137.83</v>
      </c>
      <c r="F111" s="13">
        <f t="shared" si="75"/>
        <v>226.15000000000009</v>
      </c>
      <c r="G111" s="14">
        <v>2017.13</v>
      </c>
      <c r="H111" s="80">
        <f t="shared" si="76"/>
        <v>0</v>
      </c>
      <c r="I111" s="75">
        <v>1141.79</v>
      </c>
      <c r="J111" s="119">
        <f t="shared" si="77"/>
        <v>338.16000000000008</v>
      </c>
      <c r="K111" s="112">
        <v>2284.63</v>
      </c>
      <c r="L111" s="189">
        <f t="shared" si="78"/>
        <v>0</v>
      </c>
      <c r="M111" s="190">
        <v>902.1</v>
      </c>
      <c r="N111" s="218">
        <f t="shared" si="79"/>
        <v>76.948999999999955</v>
      </c>
      <c r="O111" s="219">
        <v>683.57799999999997</v>
      </c>
    </row>
    <row r="112" spans="1:19" ht="14.85" customHeight="1" x14ac:dyDescent="0.2">
      <c r="A112" s="148" t="s">
        <v>20</v>
      </c>
      <c r="B112" s="218">
        <f t="shared" si="73"/>
        <v>126.87</v>
      </c>
      <c r="C112" s="219">
        <v>773.3</v>
      </c>
      <c r="D112" s="50">
        <f t="shared" si="74"/>
        <v>0</v>
      </c>
      <c r="E112" s="51">
        <v>1137.83</v>
      </c>
      <c r="F112" s="13">
        <f t="shared" si="75"/>
        <v>4.3999999999998636</v>
      </c>
      <c r="G112" s="14">
        <v>2021.53</v>
      </c>
      <c r="H112" s="80">
        <f t="shared" si="76"/>
        <v>0</v>
      </c>
      <c r="I112" s="75">
        <v>1141.79</v>
      </c>
      <c r="J112" s="119">
        <f t="shared" si="77"/>
        <v>20.069999999999709</v>
      </c>
      <c r="K112" s="112">
        <v>2304.6999999999998</v>
      </c>
      <c r="L112" s="189">
        <f t="shared" si="78"/>
        <v>9.9999999997635314E-4</v>
      </c>
      <c r="M112" s="190">
        <v>902.101</v>
      </c>
      <c r="N112" s="218">
        <f t="shared" si="79"/>
        <v>44.509000000000015</v>
      </c>
      <c r="O112" s="219">
        <v>728.08699999999999</v>
      </c>
    </row>
    <row r="113" spans="1:15" ht="14.85" customHeight="1" x14ac:dyDescent="0.2">
      <c r="A113" s="148" t="s">
        <v>21</v>
      </c>
      <c r="B113" s="218">
        <f t="shared" si="73"/>
        <v>0</v>
      </c>
      <c r="C113" s="219">
        <v>773.3</v>
      </c>
      <c r="D113" s="50">
        <f t="shared" si="74"/>
        <v>38.269999999999982</v>
      </c>
      <c r="E113" s="51">
        <v>1176.0999999999999</v>
      </c>
      <c r="F113" s="13">
        <f t="shared" si="75"/>
        <v>426.89999999999986</v>
      </c>
      <c r="G113" s="14">
        <v>2448.4299999999998</v>
      </c>
      <c r="H113" s="80">
        <f t="shared" si="76"/>
        <v>90.279999999999973</v>
      </c>
      <c r="I113" s="75">
        <v>1232.07</v>
      </c>
      <c r="J113" s="119">
        <f t="shared" si="77"/>
        <v>166.68000000000029</v>
      </c>
      <c r="K113" s="112">
        <v>2471.38</v>
      </c>
      <c r="L113" s="189">
        <f t="shared" si="78"/>
        <v>0</v>
      </c>
      <c r="M113" s="190">
        <v>902.101</v>
      </c>
      <c r="N113" s="218">
        <f t="shared" si="79"/>
        <v>-728.08699999999999</v>
      </c>
      <c r="O113" s="219"/>
    </row>
    <row r="114" spans="1:15" ht="14.85" customHeight="1" x14ac:dyDescent="0.2">
      <c r="A114" s="148" t="s">
        <v>22</v>
      </c>
      <c r="B114" s="218">
        <f t="shared" si="73"/>
        <v>32232.820000000003</v>
      </c>
      <c r="C114" s="219">
        <v>33006.120000000003</v>
      </c>
      <c r="D114" s="50">
        <f t="shared" si="74"/>
        <v>49945.91</v>
      </c>
      <c r="E114" s="51">
        <v>51122.01</v>
      </c>
      <c r="F114" s="13">
        <f t="shared" si="75"/>
        <v>32896.43</v>
      </c>
      <c r="G114" s="14">
        <v>35344.86</v>
      </c>
      <c r="H114" s="80">
        <f t="shared" si="76"/>
        <v>37499.840000000004</v>
      </c>
      <c r="I114" s="75">
        <v>38731.910000000003</v>
      </c>
      <c r="J114" s="119">
        <f t="shared" si="77"/>
        <v>38570.720000000001</v>
      </c>
      <c r="K114" s="112">
        <v>41042.1</v>
      </c>
      <c r="L114" s="189">
        <f t="shared" si="78"/>
        <v>37563.263999999996</v>
      </c>
      <c r="M114" s="190">
        <v>38465.364999999998</v>
      </c>
      <c r="N114" s="218">
        <f t="shared" si="79"/>
        <v>0</v>
      </c>
      <c r="O114" s="219"/>
    </row>
    <row r="115" spans="1:15" ht="14.85" customHeight="1" x14ac:dyDescent="0.2">
      <c r="A115" s="148" t="s">
        <v>23</v>
      </c>
      <c r="B115" s="218">
        <f t="shared" si="73"/>
        <v>1430.0799999999945</v>
      </c>
      <c r="C115" s="219">
        <v>34436.199999999997</v>
      </c>
      <c r="D115" s="50">
        <f t="shared" si="74"/>
        <v>1114.9300000000003</v>
      </c>
      <c r="E115" s="51">
        <v>52236.94</v>
      </c>
      <c r="F115" s="13">
        <f t="shared" si="75"/>
        <v>1941.25</v>
      </c>
      <c r="G115" s="14">
        <v>37286.11</v>
      </c>
      <c r="H115" s="80">
        <f t="shared" si="76"/>
        <v>1877.929999999993</v>
      </c>
      <c r="I115" s="75">
        <v>40609.839999999997</v>
      </c>
      <c r="J115" s="119">
        <f t="shared" si="77"/>
        <v>1342.6699999999983</v>
      </c>
      <c r="K115" s="112">
        <v>42384.77</v>
      </c>
      <c r="L115" s="189">
        <f t="shared" si="78"/>
        <v>2353.6450000000041</v>
      </c>
      <c r="M115" s="190">
        <v>40819.01</v>
      </c>
      <c r="N115" s="218">
        <f t="shared" si="79"/>
        <v>0</v>
      </c>
      <c r="O115" s="219"/>
    </row>
    <row r="116" spans="1:15" ht="14.85" customHeight="1" x14ac:dyDescent="0.2">
      <c r="A116" s="148" t="s">
        <v>24</v>
      </c>
      <c r="B116" s="218">
        <f t="shared" si="73"/>
        <v>1319.0500000000029</v>
      </c>
      <c r="C116" s="220">
        <v>35755.25</v>
      </c>
      <c r="D116" s="50">
        <f t="shared" si="74"/>
        <v>2331.3999999999942</v>
      </c>
      <c r="E116" s="52">
        <v>54568.34</v>
      </c>
      <c r="F116" s="13">
        <f t="shared" si="75"/>
        <v>1124.6100000000006</v>
      </c>
      <c r="G116" s="15">
        <v>38410.720000000001</v>
      </c>
      <c r="H116" s="80">
        <f t="shared" si="76"/>
        <v>1452.2400000000052</v>
      </c>
      <c r="I116" s="81">
        <v>42062.080000000002</v>
      </c>
      <c r="J116" s="119">
        <f t="shared" si="77"/>
        <v>195.49000000000524</v>
      </c>
      <c r="K116" s="120">
        <v>42580.26</v>
      </c>
      <c r="L116" s="189">
        <f t="shared" si="78"/>
        <v>447.63699999999517</v>
      </c>
      <c r="M116" s="191">
        <v>41266.646999999997</v>
      </c>
      <c r="N116" s="218">
        <f t="shared" si="79"/>
        <v>0</v>
      </c>
      <c r="O116" s="220"/>
    </row>
    <row r="117" spans="1:15" ht="14.85" customHeight="1" x14ac:dyDescent="0.2">
      <c r="A117" s="148" t="s">
        <v>25</v>
      </c>
      <c r="B117" s="218">
        <f t="shared" si="73"/>
        <v>1484.8899999999994</v>
      </c>
      <c r="C117" s="220">
        <v>37240.14</v>
      </c>
      <c r="D117" s="50">
        <f t="shared" si="74"/>
        <v>1688.6700000000055</v>
      </c>
      <c r="E117" s="52">
        <v>56257.01</v>
      </c>
      <c r="F117" s="13">
        <f t="shared" si="75"/>
        <v>1364.1199999999953</v>
      </c>
      <c r="G117" s="15">
        <v>39774.839999999997</v>
      </c>
      <c r="H117" s="80">
        <f t="shared" si="76"/>
        <v>1506.1100000000006</v>
      </c>
      <c r="I117" s="81">
        <v>43568.19</v>
      </c>
      <c r="J117" s="119">
        <f t="shared" si="77"/>
        <v>1653.6800000000003</v>
      </c>
      <c r="K117" s="120">
        <v>44233.94</v>
      </c>
      <c r="L117" s="189">
        <f t="shared" si="78"/>
        <v>1725.1490000000049</v>
      </c>
      <c r="M117" s="191">
        <v>42991.796000000002</v>
      </c>
      <c r="N117" s="218">
        <f t="shared" si="79"/>
        <v>0</v>
      </c>
      <c r="O117" s="220"/>
    </row>
    <row r="118" spans="1:15" ht="14.85" customHeight="1" x14ac:dyDescent="0.2">
      <c r="A118" s="148" t="s">
        <v>26</v>
      </c>
      <c r="B118" s="218">
        <f t="shared" si="73"/>
        <v>217.59000000000378</v>
      </c>
      <c r="C118" s="219">
        <v>37457.730000000003</v>
      </c>
      <c r="D118" s="50">
        <f t="shared" si="74"/>
        <v>1992.1699999999983</v>
      </c>
      <c r="E118" s="51">
        <v>58249.18</v>
      </c>
      <c r="F118" s="13">
        <f t="shared" si="75"/>
        <v>173.63000000000466</v>
      </c>
      <c r="G118" s="14">
        <v>39948.47</v>
      </c>
      <c r="H118" s="80">
        <f t="shared" si="76"/>
        <v>235.52999999999884</v>
      </c>
      <c r="I118" s="75">
        <v>43803.72</v>
      </c>
      <c r="J118" s="119">
        <f t="shared" si="77"/>
        <v>357.72999999999593</v>
      </c>
      <c r="K118" s="112">
        <v>44591.67</v>
      </c>
      <c r="L118" s="189">
        <f t="shared" si="78"/>
        <v>213.03499999999622</v>
      </c>
      <c r="M118" s="190">
        <v>43204.830999999998</v>
      </c>
      <c r="N118" s="218">
        <f t="shared" si="79"/>
        <v>0</v>
      </c>
      <c r="O118" s="219"/>
    </row>
    <row r="119" spans="1:15" ht="14.85" customHeight="1" x14ac:dyDescent="0.2">
      <c r="A119" s="148" t="s">
        <v>27</v>
      </c>
      <c r="B119" s="218">
        <f t="shared" si="73"/>
        <v>129.16999999999825</v>
      </c>
      <c r="C119" s="219">
        <v>37586.9</v>
      </c>
      <c r="D119" s="50">
        <f t="shared" si="74"/>
        <v>51.870000000002619</v>
      </c>
      <c r="E119" s="51">
        <v>58301.05</v>
      </c>
      <c r="F119" s="13">
        <f t="shared" si="75"/>
        <v>308.23999999999796</v>
      </c>
      <c r="G119" s="14">
        <v>40256.71</v>
      </c>
      <c r="H119" s="80">
        <f t="shared" si="76"/>
        <v>168.36000000000058</v>
      </c>
      <c r="I119" s="75">
        <v>43972.08</v>
      </c>
      <c r="J119" s="119">
        <f t="shared" si="77"/>
        <v>158.40000000000146</v>
      </c>
      <c r="K119" s="112">
        <v>44750.07</v>
      </c>
      <c r="L119" s="189">
        <f t="shared" si="78"/>
        <v>163.49900000000343</v>
      </c>
      <c r="M119" s="190">
        <v>43368.33</v>
      </c>
      <c r="N119" s="218">
        <f t="shared" si="79"/>
        <v>0</v>
      </c>
      <c r="O119" s="219"/>
    </row>
    <row r="120" spans="1:15" ht="14.85" customHeight="1" x14ac:dyDescent="0.2">
      <c r="A120" s="148" t="s">
        <v>28</v>
      </c>
      <c r="B120" s="218">
        <f t="shared" si="73"/>
        <v>14161.699999999997</v>
      </c>
      <c r="C120" s="219">
        <v>51748.6</v>
      </c>
      <c r="D120" s="50">
        <f t="shared" si="74"/>
        <v>20855.12999999999</v>
      </c>
      <c r="E120" s="51">
        <v>79156.179999999993</v>
      </c>
      <c r="F120" s="13">
        <f t="shared" si="75"/>
        <v>14422.260000000002</v>
      </c>
      <c r="G120" s="14">
        <v>54678.97</v>
      </c>
      <c r="H120" s="80">
        <f t="shared" si="76"/>
        <v>16307.339999999997</v>
      </c>
      <c r="I120" s="75">
        <v>60279.42</v>
      </c>
      <c r="J120" s="119">
        <f t="shared" si="77"/>
        <v>18192.870000000003</v>
      </c>
      <c r="K120" s="112">
        <v>62942.94</v>
      </c>
      <c r="L120" s="189">
        <f t="shared" si="78"/>
        <v>18547.559000000001</v>
      </c>
      <c r="M120" s="190">
        <v>61915.889000000003</v>
      </c>
      <c r="N120" s="218">
        <f t="shared" si="79"/>
        <v>0</v>
      </c>
      <c r="O120" s="219"/>
    </row>
    <row r="121" spans="1:15" ht="14.85" customHeight="1" x14ac:dyDescent="0.2"/>
    <row r="122" spans="1:15" ht="14.85" hidden="1" customHeight="1" x14ac:dyDescent="0.2"/>
    <row r="123" spans="1:15" ht="14.85" hidden="1" customHeight="1" x14ac:dyDescent="0.2">
      <c r="A123" s="2" t="s">
        <v>29</v>
      </c>
      <c r="B123" s="242" t="s">
        <v>11</v>
      </c>
      <c r="C123" s="243">
        <f>SUM(C88,C105)</f>
        <v>687000</v>
      </c>
      <c r="D123" s="66">
        <v>2010</v>
      </c>
      <c r="E123" s="67">
        <f>SUM(E88,E105)</f>
        <v>614000</v>
      </c>
      <c r="F123" s="34">
        <v>2011</v>
      </c>
      <c r="G123" s="35">
        <f>SUM(G88,G105)</f>
        <v>603000</v>
      </c>
      <c r="H123" s="101">
        <v>2012</v>
      </c>
      <c r="I123" s="102">
        <f>SUM(I88,I105)</f>
        <v>593000</v>
      </c>
      <c r="J123" s="141">
        <v>2013</v>
      </c>
      <c r="K123" s="142">
        <f>SUM(K88,K105)</f>
        <v>617000</v>
      </c>
      <c r="L123" s="66">
        <v>2014</v>
      </c>
      <c r="M123" s="67">
        <f>SUM(M88,M105)</f>
        <v>623000</v>
      </c>
      <c r="N123" s="256">
        <v>2015</v>
      </c>
      <c r="O123" s="243">
        <f>SUM(O88,O105)</f>
        <v>637000</v>
      </c>
    </row>
    <row r="124" spans="1:15" ht="14.85" hidden="1" customHeight="1" thickBot="1" x14ac:dyDescent="0.25">
      <c r="A124" s="2" t="s">
        <v>30</v>
      </c>
      <c r="B124" s="244" t="s">
        <v>11</v>
      </c>
      <c r="C124" s="243">
        <f>SUM(C89,C106)</f>
        <v>632323.1</v>
      </c>
      <c r="D124" s="66">
        <v>2010</v>
      </c>
      <c r="E124" s="67">
        <f>SUM(E89,E106)</f>
        <v>614000</v>
      </c>
      <c r="F124" s="34">
        <v>2011</v>
      </c>
      <c r="G124" s="35">
        <f>SUM(G89,G106)</f>
        <v>588300</v>
      </c>
      <c r="H124" s="101">
        <v>2012</v>
      </c>
      <c r="I124" s="102">
        <f>SUM(I89,I106)</f>
        <v>593000</v>
      </c>
      <c r="J124" s="141">
        <v>2013</v>
      </c>
      <c r="K124" s="142">
        <f>SUM(K89,K106)</f>
        <v>617000</v>
      </c>
      <c r="L124" s="66">
        <v>2014</v>
      </c>
      <c r="M124" s="67">
        <f>SUM(M89,M106)</f>
        <v>623000</v>
      </c>
      <c r="N124" s="256">
        <v>2015</v>
      </c>
      <c r="O124" s="243">
        <f>SUM(O89,O106)</f>
        <v>637000</v>
      </c>
    </row>
    <row r="125" spans="1:15" ht="14.85" hidden="1" customHeight="1" thickTop="1" x14ac:dyDescent="0.2">
      <c r="B125" s="270" t="s">
        <v>10</v>
      </c>
      <c r="C125" s="271"/>
      <c r="D125" s="264" t="s">
        <v>10</v>
      </c>
      <c r="E125" s="265"/>
      <c r="F125" s="266" t="s">
        <v>10</v>
      </c>
      <c r="G125" s="267"/>
      <c r="H125" s="268" t="s">
        <v>10</v>
      </c>
      <c r="I125" s="269"/>
      <c r="J125" s="286" t="s">
        <v>10</v>
      </c>
      <c r="K125" s="287"/>
      <c r="L125" s="264" t="s">
        <v>10</v>
      </c>
      <c r="M125" s="281"/>
      <c r="N125" s="270" t="s">
        <v>10</v>
      </c>
      <c r="O125" s="279"/>
    </row>
    <row r="126" spans="1:15" ht="14.85" hidden="1" customHeight="1" thickBot="1" x14ac:dyDescent="0.25">
      <c r="B126" s="245" t="s">
        <v>9</v>
      </c>
      <c r="C126" s="246" t="s">
        <v>0</v>
      </c>
      <c r="D126" s="68" t="s">
        <v>9</v>
      </c>
      <c r="E126" s="69" t="s">
        <v>0</v>
      </c>
      <c r="F126" s="36" t="s">
        <v>9</v>
      </c>
      <c r="G126" s="37" t="s">
        <v>0</v>
      </c>
      <c r="H126" s="103" t="s">
        <v>9</v>
      </c>
      <c r="I126" s="104" t="s">
        <v>0</v>
      </c>
      <c r="J126" s="143" t="s">
        <v>9</v>
      </c>
      <c r="K126" s="144" t="s">
        <v>0</v>
      </c>
      <c r="L126" s="68" t="s">
        <v>9</v>
      </c>
      <c r="M126" s="69" t="s">
        <v>0</v>
      </c>
      <c r="N126" s="245" t="s">
        <v>9</v>
      </c>
      <c r="O126" s="246" t="s">
        <v>0</v>
      </c>
    </row>
    <row r="127" spans="1:15" ht="14.85" hidden="1" customHeight="1" thickTop="1" x14ac:dyDescent="0.2">
      <c r="A127" s="148" t="s">
        <v>17</v>
      </c>
      <c r="B127" s="247">
        <f t="shared" ref="B127:B138" si="80">SUM(B92,B109)</f>
        <v>67642.429999999993</v>
      </c>
      <c r="C127" s="248">
        <v>65934.47</v>
      </c>
      <c r="D127" s="70">
        <f t="shared" ref="D127:D138" si="81">SUM(D92,D109)</f>
        <v>59743.11</v>
      </c>
      <c r="E127" s="71">
        <f>D127</f>
        <v>59743.11</v>
      </c>
      <c r="F127" s="38">
        <f t="shared" ref="F127:F138" si="82">SUM(F92,F109)</f>
        <v>62136.28</v>
      </c>
      <c r="G127" s="39">
        <f>F127</f>
        <v>62136.28</v>
      </c>
      <c r="H127" s="105">
        <f t="shared" ref="H127:H138" si="83">SUM(H92,H109)</f>
        <v>62662.15</v>
      </c>
      <c r="I127" s="106">
        <f>H127</f>
        <v>62662.15</v>
      </c>
      <c r="J127" s="145">
        <f t="shared" ref="J127:J138" si="84">SUM(J92,J109)</f>
        <v>69825.61</v>
      </c>
      <c r="K127" s="146">
        <f>J127</f>
        <v>69825.61</v>
      </c>
      <c r="L127" s="70">
        <f t="shared" ref="L127:L138" si="85">SUM(L92,L109)</f>
        <v>55373.29</v>
      </c>
      <c r="M127" s="71">
        <f>L127</f>
        <v>55373.29</v>
      </c>
      <c r="N127" s="247">
        <f t="shared" ref="N127:N138" si="86">SUM(N92,N109)</f>
        <v>45568.814000000006</v>
      </c>
      <c r="O127" s="248">
        <f>N127</f>
        <v>45568.814000000006</v>
      </c>
    </row>
    <row r="128" spans="1:15" ht="14.85" hidden="1" customHeight="1" x14ac:dyDescent="0.2">
      <c r="A128" s="148" t="s">
        <v>18</v>
      </c>
      <c r="B128" s="247">
        <f t="shared" si="80"/>
        <v>52037.64</v>
      </c>
      <c r="C128" s="249">
        <f t="shared" ref="C128:C138" si="87">SUM(C127+B128)</f>
        <v>117972.11</v>
      </c>
      <c r="D128" s="70">
        <f t="shared" si="81"/>
        <v>53922.239999999991</v>
      </c>
      <c r="E128" s="72">
        <f t="shared" ref="E128:E138" si="88">SUM(E127+D128)</f>
        <v>113665.34999999999</v>
      </c>
      <c r="F128" s="38">
        <f t="shared" si="82"/>
        <v>55240.26</v>
      </c>
      <c r="G128" s="40">
        <f t="shared" ref="G128:G138" si="89">SUM(G127+F128)</f>
        <v>117376.54000000001</v>
      </c>
      <c r="H128" s="105">
        <f t="shared" si="83"/>
        <v>57434.35</v>
      </c>
      <c r="I128" s="107">
        <f t="shared" ref="I128:I138" si="90">SUM(I127+H128)</f>
        <v>120096.5</v>
      </c>
      <c r="J128" s="145">
        <f t="shared" si="84"/>
        <v>56896.07</v>
      </c>
      <c r="K128" s="147">
        <f t="shared" ref="K128:K138" si="91">SUM(K127+J128)</f>
        <v>126721.68</v>
      </c>
      <c r="L128" s="70">
        <f t="shared" si="85"/>
        <v>57326.26</v>
      </c>
      <c r="M128" s="72">
        <f t="shared" ref="M128:M138" si="92">SUM(M127+L128)</f>
        <v>112699.55</v>
      </c>
      <c r="N128" s="247">
        <f t="shared" si="86"/>
        <v>50455.434999999998</v>
      </c>
      <c r="O128" s="249">
        <f t="shared" ref="O128:O138" si="93">SUM(O127+N128)</f>
        <v>96024.249000000011</v>
      </c>
    </row>
    <row r="129" spans="1:15" ht="14.85" hidden="1" customHeight="1" x14ac:dyDescent="0.2">
      <c r="A129" s="148" t="s">
        <v>19</v>
      </c>
      <c r="B129" s="247">
        <f t="shared" si="80"/>
        <v>19328.089999999997</v>
      </c>
      <c r="C129" s="249">
        <f t="shared" si="87"/>
        <v>137300.20000000001</v>
      </c>
      <c r="D129" s="70">
        <f t="shared" si="81"/>
        <v>36188.49</v>
      </c>
      <c r="E129" s="72">
        <f t="shared" si="88"/>
        <v>149853.84</v>
      </c>
      <c r="F129" s="38">
        <f t="shared" si="82"/>
        <v>35537.19</v>
      </c>
      <c r="G129" s="40">
        <f t="shared" si="89"/>
        <v>152913.73000000001</v>
      </c>
      <c r="H129" s="105">
        <f t="shared" si="83"/>
        <v>32529.769999999997</v>
      </c>
      <c r="I129" s="107">
        <f t="shared" si="90"/>
        <v>152626.26999999999</v>
      </c>
      <c r="J129" s="145">
        <f t="shared" si="84"/>
        <v>40415.380000000019</v>
      </c>
      <c r="K129" s="147">
        <f t="shared" si="91"/>
        <v>167137.06</v>
      </c>
      <c r="L129" s="70">
        <f t="shared" si="85"/>
        <v>42324.79</v>
      </c>
      <c r="M129" s="72">
        <f t="shared" si="92"/>
        <v>155024.34</v>
      </c>
      <c r="N129" s="247">
        <f t="shared" si="86"/>
        <v>35613.296999999984</v>
      </c>
      <c r="O129" s="249">
        <f t="shared" si="93"/>
        <v>131637.546</v>
      </c>
    </row>
    <row r="130" spans="1:15" ht="14.85" hidden="1" customHeight="1" x14ac:dyDescent="0.2">
      <c r="A130" s="148" t="s">
        <v>20</v>
      </c>
      <c r="B130" s="247">
        <f t="shared" si="80"/>
        <v>48110.320000000007</v>
      </c>
      <c r="C130" s="249">
        <f t="shared" si="87"/>
        <v>185410.52000000002</v>
      </c>
      <c r="D130" s="70">
        <f t="shared" si="81"/>
        <v>31050.050000000003</v>
      </c>
      <c r="E130" s="72">
        <f t="shared" si="88"/>
        <v>180903.89</v>
      </c>
      <c r="F130" s="38">
        <f t="shared" si="82"/>
        <v>24807.59</v>
      </c>
      <c r="G130" s="40">
        <f t="shared" si="89"/>
        <v>177721.32</v>
      </c>
      <c r="H130" s="105">
        <f t="shared" si="83"/>
        <v>26387.739999999998</v>
      </c>
      <c r="I130" s="107">
        <f t="shared" si="90"/>
        <v>179014.00999999998</v>
      </c>
      <c r="J130" s="145">
        <f t="shared" si="84"/>
        <v>30634.589999999989</v>
      </c>
      <c r="K130" s="147">
        <f t="shared" si="91"/>
        <v>197771.65</v>
      </c>
      <c r="L130" s="70">
        <f t="shared" si="85"/>
        <v>43542.676999999974</v>
      </c>
      <c r="M130" s="72">
        <f t="shared" si="92"/>
        <v>198567.01699999996</v>
      </c>
      <c r="N130" s="247">
        <f t="shared" si="86"/>
        <v>39397.060000000019</v>
      </c>
      <c r="O130" s="249">
        <f t="shared" si="93"/>
        <v>171034.60600000003</v>
      </c>
    </row>
    <row r="131" spans="1:15" ht="14.85" hidden="1" customHeight="1" x14ac:dyDescent="0.2">
      <c r="A131" s="148" t="s">
        <v>21</v>
      </c>
      <c r="B131" s="247">
        <f t="shared" si="80"/>
        <v>45030.149999999994</v>
      </c>
      <c r="C131" s="249">
        <f t="shared" si="87"/>
        <v>230440.67</v>
      </c>
      <c r="D131" s="70">
        <f t="shared" si="81"/>
        <v>46733.27</v>
      </c>
      <c r="E131" s="72">
        <f t="shared" si="88"/>
        <v>227637.16</v>
      </c>
      <c r="F131" s="38">
        <f t="shared" si="82"/>
        <v>48970.61</v>
      </c>
      <c r="G131" s="40">
        <f t="shared" si="89"/>
        <v>226691.93</v>
      </c>
      <c r="H131" s="105">
        <f t="shared" si="83"/>
        <v>48517.670000000006</v>
      </c>
      <c r="I131" s="107">
        <f t="shared" si="90"/>
        <v>227531.68</v>
      </c>
      <c r="J131" s="145">
        <f t="shared" si="84"/>
        <v>40458.499999999993</v>
      </c>
      <c r="K131" s="147">
        <f t="shared" si="91"/>
        <v>238230.15</v>
      </c>
      <c r="L131" s="70">
        <f t="shared" si="85"/>
        <v>41221.62200000001</v>
      </c>
      <c r="M131" s="72">
        <f t="shared" si="92"/>
        <v>239788.63899999997</v>
      </c>
      <c r="N131" s="247">
        <f t="shared" si="86"/>
        <v>-171034.60600000003</v>
      </c>
      <c r="O131" s="249">
        <f t="shared" si="93"/>
        <v>0</v>
      </c>
    </row>
    <row r="132" spans="1:15" ht="14.85" hidden="1" customHeight="1" x14ac:dyDescent="0.2">
      <c r="A132" s="148" t="s">
        <v>22</v>
      </c>
      <c r="B132" s="247">
        <f t="shared" si="80"/>
        <v>65770.240000000005</v>
      </c>
      <c r="C132" s="249">
        <f t="shared" si="87"/>
        <v>296210.91000000003</v>
      </c>
      <c r="D132" s="70">
        <f t="shared" si="81"/>
        <v>95917.650000000023</v>
      </c>
      <c r="E132" s="72">
        <f t="shared" si="88"/>
        <v>323554.81000000006</v>
      </c>
      <c r="F132" s="38">
        <f t="shared" si="82"/>
        <v>71139.94</v>
      </c>
      <c r="G132" s="40">
        <f t="shared" si="89"/>
        <v>297831.87</v>
      </c>
      <c r="H132" s="105">
        <f t="shared" si="83"/>
        <v>76963.03</v>
      </c>
      <c r="I132" s="107">
        <f t="shared" si="90"/>
        <v>304494.70999999996</v>
      </c>
      <c r="J132" s="145">
        <f t="shared" si="84"/>
        <v>83193.040000000008</v>
      </c>
      <c r="K132" s="147">
        <f t="shared" si="91"/>
        <v>321423.19</v>
      </c>
      <c r="L132" s="70">
        <f t="shared" si="85"/>
        <v>79665.634000000005</v>
      </c>
      <c r="M132" s="72">
        <f t="shared" si="92"/>
        <v>319454.27299999999</v>
      </c>
      <c r="N132" s="247">
        <f t="shared" si="86"/>
        <v>0</v>
      </c>
      <c r="O132" s="249">
        <f t="shared" si="93"/>
        <v>0</v>
      </c>
    </row>
    <row r="133" spans="1:15" ht="14.85" hidden="1" customHeight="1" x14ac:dyDescent="0.2">
      <c r="A133" s="148" t="s">
        <v>23</v>
      </c>
      <c r="B133" s="247">
        <f t="shared" si="80"/>
        <v>63300.2</v>
      </c>
      <c r="C133" s="249">
        <f t="shared" si="87"/>
        <v>359511.11000000004</v>
      </c>
      <c r="D133" s="70">
        <f t="shared" si="81"/>
        <v>60855.65</v>
      </c>
      <c r="E133" s="72">
        <f t="shared" si="88"/>
        <v>384410.46000000008</v>
      </c>
      <c r="F133" s="38">
        <f t="shared" si="82"/>
        <v>70329.420000000013</v>
      </c>
      <c r="G133" s="40">
        <f t="shared" si="89"/>
        <v>368161.29000000004</v>
      </c>
      <c r="H133" s="105">
        <f t="shared" si="83"/>
        <v>59908.94000000001</v>
      </c>
      <c r="I133" s="107">
        <f t="shared" si="90"/>
        <v>364403.64999999997</v>
      </c>
      <c r="J133" s="145">
        <f t="shared" si="84"/>
        <v>67262.820000000007</v>
      </c>
      <c r="K133" s="147">
        <f t="shared" si="91"/>
        <v>388686.01</v>
      </c>
      <c r="L133" s="70">
        <f t="shared" si="85"/>
        <v>75254.773000000001</v>
      </c>
      <c r="M133" s="72">
        <f t="shared" si="92"/>
        <v>394709.04599999997</v>
      </c>
      <c r="N133" s="247">
        <f t="shared" si="86"/>
        <v>0</v>
      </c>
      <c r="O133" s="249">
        <f t="shared" si="93"/>
        <v>0</v>
      </c>
    </row>
    <row r="134" spans="1:15" ht="14.85" hidden="1" customHeight="1" x14ac:dyDescent="0.2">
      <c r="A134" s="148" t="s">
        <v>24</v>
      </c>
      <c r="B134" s="247">
        <f t="shared" si="80"/>
        <v>50053.739999999991</v>
      </c>
      <c r="C134" s="249">
        <f t="shared" si="87"/>
        <v>409564.85000000003</v>
      </c>
      <c r="D134" s="70">
        <f t="shared" si="81"/>
        <v>65844.119999999981</v>
      </c>
      <c r="E134" s="72">
        <f t="shared" si="88"/>
        <v>450254.58000000007</v>
      </c>
      <c r="F134" s="38">
        <f t="shared" si="82"/>
        <v>52694.439999999973</v>
      </c>
      <c r="G134" s="40">
        <f t="shared" si="89"/>
        <v>420855.73</v>
      </c>
      <c r="H134" s="105">
        <f t="shared" si="83"/>
        <v>55033.830999999998</v>
      </c>
      <c r="I134" s="107">
        <f t="shared" si="90"/>
        <v>419437.48099999997</v>
      </c>
      <c r="J134" s="145">
        <f t="shared" si="84"/>
        <v>40843.14</v>
      </c>
      <c r="K134" s="147">
        <f t="shared" si="91"/>
        <v>429529.15</v>
      </c>
      <c r="L134" s="70">
        <f t="shared" si="85"/>
        <v>47734.412000000018</v>
      </c>
      <c r="M134" s="72">
        <f t="shared" si="92"/>
        <v>442443.45799999998</v>
      </c>
      <c r="N134" s="247">
        <f t="shared" si="86"/>
        <v>0</v>
      </c>
      <c r="O134" s="249">
        <f t="shared" si="93"/>
        <v>0</v>
      </c>
    </row>
    <row r="135" spans="1:15" ht="14.85" hidden="1" customHeight="1" x14ac:dyDescent="0.2">
      <c r="A135" s="148" t="s">
        <v>25</v>
      </c>
      <c r="B135" s="247">
        <f t="shared" si="80"/>
        <v>28837.049999999992</v>
      </c>
      <c r="C135" s="249">
        <f t="shared" si="87"/>
        <v>438401.9</v>
      </c>
      <c r="D135" s="70">
        <f t="shared" si="81"/>
        <v>37840.260000000017</v>
      </c>
      <c r="E135" s="72">
        <f t="shared" si="88"/>
        <v>488094.84000000008</v>
      </c>
      <c r="F135" s="38">
        <f t="shared" si="82"/>
        <v>33437.610000000008</v>
      </c>
      <c r="G135" s="40">
        <f t="shared" si="89"/>
        <v>454293.33999999997</v>
      </c>
      <c r="H135" s="105">
        <f t="shared" si="83"/>
        <v>31041.949000000011</v>
      </c>
      <c r="I135" s="107">
        <f t="shared" si="90"/>
        <v>450479.43</v>
      </c>
      <c r="J135" s="145">
        <f t="shared" si="84"/>
        <v>39592.920000000006</v>
      </c>
      <c r="K135" s="147">
        <f t="shared" si="91"/>
        <v>469122.07</v>
      </c>
      <c r="L135" s="70">
        <f t="shared" si="85"/>
        <v>51311.042999999976</v>
      </c>
      <c r="M135" s="72">
        <f t="shared" si="92"/>
        <v>493754.50099999993</v>
      </c>
      <c r="N135" s="247">
        <f t="shared" si="86"/>
        <v>0</v>
      </c>
      <c r="O135" s="249">
        <f t="shared" si="93"/>
        <v>0</v>
      </c>
    </row>
    <row r="136" spans="1:15" ht="14.85" hidden="1" customHeight="1" x14ac:dyDescent="0.2">
      <c r="A136" s="148" t="s">
        <v>26</v>
      </c>
      <c r="B136" s="247">
        <f t="shared" si="80"/>
        <v>39165.979999999989</v>
      </c>
      <c r="C136" s="249">
        <f t="shared" si="87"/>
        <v>477567.88</v>
      </c>
      <c r="D136" s="70">
        <f t="shared" si="81"/>
        <v>34140.619999999995</v>
      </c>
      <c r="E136" s="72">
        <f t="shared" si="88"/>
        <v>522235.46000000008</v>
      </c>
      <c r="F136" s="38">
        <f t="shared" si="82"/>
        <v>32882.909999999989</v>
      </c>
      <c r="G136" s="40">
        <f t="shared" si="89"/>
        <v>487176.24999999994</v>
      </c>
      <c r="H136" s="105">
        <f t="shared" si="83"/>
        <v>46401.339999999982</v>
      </c>
      <c r="I136" s="107">
        <f t="shared" si="90"/>
        <v>496880.76999999996</v>
      </c>
      <c r="J136" s="145">
        <f t="shared" si="84"/>
        <v>48131.850000000006</v>
      </c>
      <c r="K136" s="147">
        <f t="shared" si="91"/>
        <v>517253.92000000004</v>
      </c>
      <c r="L136" s="70">
        <f t="shared" si="85"/>
        <v>38208.695</v>
      </c>
      <c r="M136" s="72">
        <f t="shared" si="92"/>
        <v>531963.19599999988</v>
      </c>
      <c r="N136" s="247">
        <f t="shared" si="86"/>
        <v>0</v>
      </c>
      <c r="O136" s="249">
        <f t="shared" si="93"/>
        <v>0</v>
      </c>
    </row>
    <row r="137" spans="1:15" ht="14.85" hidden="1" customHeight="1" x14ac:dyDescent="0.2">
      <c r="A137" s="148" t="s">
        <v>27</v>
      </c>
      <c r="B137" s="247">
        <f t="shared" si="80"/>
        <v>50815.000000000022</v>
      </c>
      <c r="C137" s="249">
        <f t="shared" si="87"/>
        <v>528382.88</v>
      </c>
      <c r="D137" s="70">
        <f t="shared" si="81"/>
        <v>54659.4</v>
      </c>
      <c r="E137" s="72">
        <f t="shared" si="88"/>
        <v>576894.8600000001</v>
      </c>
      <c r="F137" s="38">
        <f t="shared" si="82"/>
        <v>55651.280000000006</v>
      </c>
      <c r="G137" s="40">
        <f t="shared" si="89"/>
        <v>542827.52999999991</v>
      </c>
      <c r="H137" s="105">
        <f t="shared" si="83"/>
        <v>55852.702000000005</v>
      </c>
      <c r="I137" s="107">
        <f t="shared" si="90"/>
        <v>552733.47199999995</v>
      </c>
      <c r="J137" s="145">
        <f t="shared" si="84"/>
        <v>45143.929999999964</v>
      </c>
      <c r="K137" s="147">
        <f t="shared" si="91"/>
        <v>562397.85</v>
      </c>
      <c r="L137" s="70">
        <f t="shared" si="85"/>
        <v>48554.811999999984</v>
      </c>
      <c r="M137" s="72">
        <f t="shared" si="92"/>
        <v>580518.00799999991</v>
      </c>
      <c r="N137" s="247">
        <f t="shared" si="86"/>
        <v>0</v>
      </c>
      <c r="O137" s="249">
        <f t="shared" si="93"/>
        <v>0</v>
      </c>
    </row>
    <row r="138" spans="1:15" ht="14.85" hidden="1" customHeight="1" x14ac:dyDescent="0.2">
      <c r="A138" s="148" t="s">
        <v>28</v>
      </c>
      <c r="B138" s="247">
        <f t="shared" si="80"/>
        <v>44488.14</v>
      </c>
      <c r="C138" s="249">
        <f t="shared" si="87"/>
        <v>572871.02</v>
      </c>
      <c r="D138" s="70">
        <f t="shared" si="81"/>
        <v>50150.249999999978</v>
      </c>
      <c r="E138" s="72">
        <f t="shared" si="88"/>
        <v>627045.1100000001</v>
      </c>
      <c r="F138" s="38">
        <f t="shared" si="82"/>
        <v>43818.81</v>
      </c>
      <c r="G138" s="40">
        <f t="shared" si="89"/>
        <v>586646.33999999985</v>
      </c>
      <c r="H138" s="105">
        <f t="shared" si="83"/>
        <v>45166.737999999998</v>
      </c>
      <c r="I138" s="107">
        <f t="shared" si="90"/>
        <v>597900.21</v>
      </c>
      <c r="J138" s="145">
        <f t="shared" si="84"/>
        <v>73990.510000000038</v>
      </c>
      <c r="K138" s="147">
        <f t="shared" si="91"/>
        <v>636388.36</v>
      </c>
      <c r="L138" s="70">
        <f t="shared" si="85"/>
        <v>79884.046000000031</v>
      </c>
      <c r="M138" s="72">
        <f t="shared" si="92"/>
        <v>660402.054</v>
      </c>
      <c r="N138" s="247">
        <f t="shared" si="86"/>
        <v>0</v>
      </c>
      <c r="O138" s="249">
        <f t="shared" si="93"/>
        <v>0</v>
      </c>
    </row>
    <row r="139" spans="1:15" ht="15" hidden="1" customHeight="1" x14ac:dyDescent="0.2"/>
    <row r="140" spans="1:15" hidden="1" x14ac:dyDescent="0.2"/>
    <row r="141" spans="1:15" hidden="1" x14ac:dyDescent="0.2"/>
    <row r="142" spans="1:15" hidden="1" x14ac:dyDescent="0.2"/>
    <row r="143" spans="1:15" hidden="1" x14ac:dyDescent="0.2"/>
    <row r="144" spans="1:15" hidden="1" x14ac:dyDescent="0.2"/>
    <row r="145" hidden="1" x14ac:dyDescent="0.2"/>
    <row r="146" hidden="1" x14ac:dyDescent="0.2"/>
  </sheetData>
  <mergeCells count="14">
    <mergeCell ref="N90:O90"/>
    <mergeCell ref="N125:O125"/>
    <mergeCell ref="L90:M90"/>
    <mergeCell ref="L125:M125"/>
    <mergeCell ref="F90:G90"/>
    <mergeCell ref="J90:K90"/>
    <mergeCell ref="J125:K125"/>
    <mergeCell ref="D125:E125"/>
    <mergeCell ref="F125:G125"/>
    <mergeCell ref="H125:I125"/>
    <mergeCell ref="B125:C125"/>
    <mergeCell ref="H90:I90"/>
    <mergeCell ref="B90:C90"/>
    <mergeCell ref="D90:E90"/>
  </mergeCells>
  <phoneticPr fontId="0" type="noConversion"/>
  <pageMargins left="0.19685039370078741" right="0.19685039370078741" top="0.78740157480314965" bottom="0.78740157480314965" header="0.51181102362204722" footer="0.51181102362204722"/>
  <pageSetup paperSize="9" scale="67" fitToHeight="99" orientation="landscape" r:id="rId1"/>
  <headerFooter alignWithMargins="0">
    <oddHeader>&amp;L&amp;P&amp;C&amp;"Arial CE,Tučné"&amp;12DAŇOVÉ  PŘÍJMY&amp;RPříloha č. 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2"/>
  <sheetViews>
    <sheetView tabSelected="1" zoomScaleNormal="75" workbookViewId="0">
      <pane xSplit="1" topLeftCell="B1" activePane="topRight" state="frozen"/>
      <selection pane="topRight" activeCell="O2" sqref="O2"/>
    </sheetView>
  </sheetViews>
  <sheetFormatPr defaultRowHeight="12.75" x14ac:dyDescent="0.2"/>
  <cols>
    <col min="1" max="1" width="3.42578125" customWidth="1"/>
    <col min="2" max="2" width="11" customWidth="1"/>
    <col min="3" max="3" width="14" customWidth="1"/>
    <col min="4" max="4" width="11" customWidth="1"/>
    <col min="5" max="5" width="14" customWidth="1"/>
    <col min="6" max="6" width="11" customWidth="1"/>
    <col min="7" max="7" width="14" customWidth="1"/>
    <col min="8" max="8" width="11" customWidth="1"/>
    <col min="9" max="9" width="14" customWidth="1"/>
    <col min="10" max="10" width="11" customWidth="1"/>
    <col min="11" max="11" width="14" customWidth="1"/>
    <col min="12" max="12" width="11" customWidth="1"/>
    <col min="13" max="13" width="14" customWidth="1"/>
    <col min="14" max="14" width="11" customWidth="1"/>
    <col min="15" max="15" width="14" customWidth="1"/>
    <col min="18" max="18" width="10" customWidth="1"/>
    <col min="19" max="19" width="9.7109375" customWidth="1"/>
  </cols>
  <sheetData>
    <row r="1" spans="1:19" s="2" customFormat="1" ht="24" customHeight="1" x14ac:dyDescent="0.2">
      <c r="B1" s="73"/>
      <c r="C1" s="73"/>
      <c r="D1" s="73"/>
      <c r="E1" s="73"/>
      <c r="F1" s="108"/>
      <c r="G1" s="108"/>
      <c r="H1" s="108"/>
      <c r="I1" s="108"/>
      <c r="J1" s="108"/>
      <c r="M1" s="209"/>
      <c r="O1" s="263">
        <v>42102</v>
      </c>
      <c r="R1" s="258"/>
      <c r="S1" s="258"/>
    </row>
    <row r="2" spans="1:19" ht="14.1" customHeight="1" x14ac:dyDescent="0.2"/>
    <row r="3" spans="1:19" ht="14.1" customHeight="1" x14ac:dyDescent="0.2">
      <c r="A3" s="2" t="s">
        <v>29</v>
      </c>
      <c r="B3" s="210">
        <v>2009</v>
      </c>
      <c r="C3" s="211"/>
      <c r="D3" s="41">
        <v>2010</v>
      </c>
      <c r="E3" s="42"/>
      <c r="F3" s="3">
        <v>2011</v>
      </c>
      <c r="G3" s="4"/>
      <c r="H3" s="74">
        <v>2012</v>
      </c>
      <c r="I3" s="25"/>
      <c r="J3" s="110">
        <v>2013</v>
      </c>
      <c r="K3" s="111">
        <v>1000</v>
      </c>
      <c r="L3" s="181">
        <v>2014</v>
      </c>
      <c r="M3" s="182">
        <v>2000</v>
      </c>
      <c r="N3" s="210">
        <v>2015</v>
      </c>
      <c r="O3" s="211">
        <v>2000</v>
      </c>
    </row>
    <row r="4" spans="1:19" ht="14.1" customHeight="1" thickBot="1" x14ac:dyDescent="0.25">
      <c r="A4" s="2" t="s">
        <v>30</v>
      </c>
      <c r="B4" s="210">
        <v>2009</v>
      </c>
      <c r="C4" s="221"/>
      <c r="D4" s="41">
        <v>2010</v>
      </c>
      <c r="E4" s="53"/>
      <c r="F4" s="3">
        <v>2011</v>
      </c>
      <c r="G4" s="6"/>
      <c r="H4" s="74">
        <v>2012</v>
      </c>
      <c r="I4" s="26">
        <v>1000</v>
      </c>
      <c r="J4" s="110">
        <v>2013</v>
      </c>
      <c r="K4" s="121">
        <v>2500</v>
      </c>
      <c r="L4" s="181">
        <v>2014</v>
      </c>
      <c r="M4" s="192">
        <v>2000</v>
      </c>
      <c r="N4" s="210">
        <v>2015</v>
      </c>
      <c r="O4" s="221">
        <v>2000</v>
      </c>
    </row>
    <row r="5" spans="1:19" ht="14.1" customHeight="1" thickTop="1" x14ac:dyDescent="0.2">
      <c r="B5" s="240">
        <v>1351</v>
      </c>
      <c r="C5" s="241" t="s">
        <v>14</v>
      </c>
      <c r="D5" s="64">
        <v>1351</v>
      </c>
      <c r="E5" s="65" t="s">
        <v>14</v>
      </c>
      <c r="F5" s="23">
        <v>1351</v>
      </c>
      <c r="G5" s="24" t="s">
        <v>14</v>
      </c>
      <c r="H5" s="99">
        <v>1351</v>
      </c>
      <c r="I5" s="100" t="s">
        <v>14</v>
      </c>
      <c r="J5" s="139">
        <v>1351</v>
      </c>
      <c r="K5" s="140" t="s">
        <v>14</v>
      </c>
      <c r="L5" s="204">
        <v>1351</v>
      </c>
      <c r="M5" s="205" t="s">
        <v>14</v>
      </c>
      <c r="N5" s="240">
        <v>1351</v>
      </c>
      <c r="O5" s="241" t="s">
        <v>14</v>
      </c>
    </row>
    <row r="6" spans="1:19" ht="14.1" customHeight="1" thickBot="1" x14ac:dyDescent="0.25">
      <c r="B6" s="215" t="s">
        <v>9</v>
      </c>
      <c r="C6" s="216" t="s">
        <v>0</v>
      </c>
      <c r="D6" s="46" t="s">
        <v>9</v>
      </c>
      <c r="E6" s="47" t="s">
        <v>0</v>
      </c>
      <c r="F6" s="16" t="s">
        <v>9</v>
      </c>
      <c r="G6" s="10" t="s">
        <v>0</v>
      </c>
      <c r="H6" s="78" t="s">
        <v>9</v>
      </c>
      <c r="I6" s="28" t="s">
        <v>0</v>
      </c>
      <c r="J6" s="116" t="s">
        <v>9</v>
      </c>
      <c r="K6" s="117" t="s">
        <v>0</v>
      </c>
      <c r="L6" s="186" t="s">
        <v>9</v>
      </c>
      <c r="M6" s="187" t="s">
        <v>0</v>
      </c>
      <c r="N6" s="215" t="s">
        <v>9</v>
      </c>
      <c r="O6" s="216" t="s">
        <v>0</v>
      </c>
    </row>
    <row r="7" spans="1:19" ht="14.1" customHeight="1" thickTop="1" x14ac:dyDescent="0.2">
      <c r="A7" s="148" t="s">
        <v>17</v>
      </c>
      <c r="B7" s="217">
        <v>0</v>
      </c>
      <c r="C7" s="217"/>
      <c r="D7" s="49">
        <f>E7</f>
        <v>0</v>
      </c>
      <c r="E7" s="49"/>
      <c r="F7" s="12">
        <f>G7</f>
        <v>0</v>
      </c>
      <c r="G7" s="12"/>
      <c r="H7" s="79">
        <f>I7</f>
        <v>0</v>
      </c>
      <c r="I7" s="79"/>
      <c r="J7" s="118">
        <f>K7</f>
        <v>3.55</v>
      </c>
      <c r="K7" s="118">
        <v>3.55</v>
      </c>
      <c r="L7" s="188">
        <f>M7</f>
        <v>13.23</v>
      </c>
      <c r="M7" s="188">
        <v>13.23</v>
      </c>
      <c r="N7" s="217">
        <f>O7</f>
        <v>18.366</v>
      </c>
      <c r="O7" s="217">
        <v>18.366</v>
      </c>
    </row>
    <row r="8" spans="1:19" ht="14.1" customHeight="1" x14ac:dyDescent="0.2">
      <c r="A8" s="148" t="s">
        <v>18</v>
      </c>
      <c r="B8" s="218">
        <f t="shared" ref="B8:B18" si="0">SUM(C8-C7)</f>
        <v>0</v>
      </c>
      <c r="C8" s="219"/>
      <c r="D8" s="50">
        <f t="shared" ref="D8:D18" si="1">E8-E7</f>
        <v>0</v>
      </c>
      <c r="E8" s="51"/>
      <c r="F8" s="13">
        <f t="shared" ref="F8:F18" si="2">G8-G7</f>
        <v>0</v>
      </c>
      <c r="G8" s="14"/>
      <c r="H8" s="80">
        <f t="shared" ref="H8:H18" si="3">I8-I7</f>
        <v>0</v>
      </c>
      <c r="I8" s="75"/>
      <c r="J8" s="119">
        <f t="shared" ref="J8:J18" si="4">K8-K7</f>
        <v>134.70999999999998</v>
      </c>
      <c r="K8" s="112">
        <v>138.26</v>
      </c>
      <c r="L8" s="189">
        <f t="shared" ref="L8:L18" si="5">M8-M7</f>
        <v>46.33</v>
      </c>
      <c r="M8" s="190">
        <v>59.56</v>
      </c>
      <c r="N8" s="218">
        <f t="shared" ref="N8:N18" si="6">O8-O7</f>
        <v>67.689000000000007</v>
      </c>
      <c r="O8" s="219">
        <v>86.055000000000007</v>
      </c>
    </row>
    <row r="9" spans="1:19" ht="14.1" customHeight="1" x14ac:dyDescent="0.2">
      <c r="A9" s="148" t="s">
        <v>19</v>
      </c>
      <c r="B9" s="218">
        <f t="shared" si="0"/>
        <v>0</v>
      </c>
      <c r="C9" s="219"/>
      <c r="D9" s="50">
        <f t="shared" si="1"/>
        <v>0</v>
      </c>
      <c r="E9" s="51"/>
      <c r="F9" s="13">
        <f t="shared" si="2"/>
        <v>0</v>
      </c>
      <c r="G9" s="14"/>
      <c r="H9" s="80">
        <f t="shared" si="3"/>
        <v>0</v>
      </c>
      <c r="I9" s="75"/>
      <c r="J9" s="119">
        <f t="shared" si="4"/>
        <v>611.99</v>
      </c>
      <c r="K9" s="112">
        <v>750.25</v>
      </c>
      <c r="L9" s="189">
        <f t="shared" si="5"/>
        <v>544.20000000000005</v>
      </c>
      <c r="M9" s="190">
        <v>603.76</v>
      </c>
      <c r="N9" s="218">
        <f t="shared" si="6"/>
        <v>568.78700000000003</v>
      </c>
      <c r="O9" s="219">
        <v>654.84199999999998</v>
      </c>
    </row>
    <row r="10" spans="1:19" ht="14.1" customHeight="1" x14ac:dyDescent="0.2">
      <c r="A10" s="148" t="s">
        <v>20</v>
      </c>
      <c r="B10" s="218">
        <f t="shared" si="0"/>
        <v>0</v>
      </c>
      <c r="C10" s="219"/>
      <c r="D10" s="50">
        <f t="shared" si="1"/>
        <v>0</v>
      </c>
      <c r="E10" s="51"/>
      <c r="F10" s="13">
        <f t="shared" si="2"/>
        <v>0</v>
      </c>
      <c r="G10" s="14"/>
      <c r="H10" s="80">
        <f t="shared" si="3"/>
        <v>0</v>
      </c>
      <c r="I10" s="75"/>
      <c r="J10" s="119">
        <f t="shared" si="4"/>
        <v>7.2300000000000182</v>
      </c>
      <c r="K10" s="112">
        <v>757.48</v>
      </c>
      <c r="L10" s="189">
        <f t="shared" si="5"/>
        <v>0</v>
      </c>
      <c r="M10" s="190">
        <v>603.76</v>
      </c>
      <c r="N10" s="218">
        <f t="shared" si="6"/>
        <v>-1.9999999999527063E-3</v>
      </c>
      <c r="O10" s="219">
        <v>654.84</v>
      </c>
    </row>
    <row r="11" spans="1:19" ht="14.1" customHeight="1" x14ac:dyDescent="0.2">
      <c r="A11" s="148" t="s">
        <v>21</v>
      </c>
      <c r="B11" s="218">
        <f t="shared" si="0"/>
        <v>0</v>
      </c>
      <c r="C11" s="219"/>
      <c r="D11" s="50">
        <f t="shared" si="1"/>
        <v>0</v>
      </c>
      <c r="E11" s="51"/>
      <c r="F11" s="13">
        <f t="shared" si="2"/>
        <v>0</v>
      </c>
      <c r="G11" s="14"/>
      <c r="H11" s="80">
        <f t="shared" si="3"/>
        <v>0</v>
      </c>
      <c r="I11" s="75"/>
      <c r="J11" s="119">
        <f t="shared" si="4"/>
        <v>881.98</v>
      </c>
      <c r="K11" s="112">
        <v>1639.46</v>
      </c>
      <c r="L11" s="189">
        <f t="shared" si="5"/>
        <v>425.91800000000012</v>
      </c>
      <c r="M11" s="190">
        <v>1029.6780000000001</v>
      </c>
      <c r="N11" s="218">
        <f t="shared" si="6"/>
        <v>-654.84</v>
      </c>
      <c r="O11" s="219"/>
    </row>
    <row r="12" spans="1:19" ht="14.1" customHeight="1" x14ac:dyDescent="0.2">
      <c r="A12" s="148" t="s">
        <v>22</v>
      </c>
      <c r="B12" s="218">
        <f t="shared" si="0"/>
        <v>0</v>
      </c>
      <c r="C12" s="219"/>
      <c r="D12" s="50">
        <f t="shared" si="1"/>
        <v>0</v>
      </c>
      <c r="E12" s="51"/>
      <c r="F12" s="13">
        <f t="shared" si="2"/>
        <v>0</v>
      </c>
      <c r="G12" s="14"/>
      <c r="H12" s="80">
        <f t="shared" si="3"/>
        <v>3.78</v>
      </c>
      <c r="I12" s="75">
        <v>3.78</v>
      </c>
      <c r="J12" s="119">
        <f t="shared" si="4"/>
        <v>17.25</v>
      </c>
      <c r="K12" s="112">
        <v>1656.71</v>
      </c>
      <c r="L12" s="189">
        <f t="shared" si="5"/>
        <v>5.6199999999998909</v>
      </c>
      <c r="M12" s="190">
        <v>1035.298</v>
      </c>
      <c r="N12" s="218">
        <f t="shared" si="6"/>
        <v>0</v>
      </c>
      <c r="O12" s="219"/>
    </row>
    <row r="13" spans="1:19" ht="14.1" customHeight="1" x14ac:dyDescent="0.2">
      <c r="A13" s="148" t="s">
        <v>23</v>
      </c>
      <c r="B13" s="218">
        <f t="shared" si="0"/>
        <v>0</v>
      </c>
      <c r="C13" s="219"/>
      <c r="D13" s="50">
        <f t="shared" si="1"/>
        <v>0</v>
      </c>
      <c r="E13" s="51"/>
      <c r="F13" s="13">
        <f t="shared" si="2"/>
        <v>0</v>
      </c>
      <c r="G13" s="14"/>
      <c r="H13" s="80">
        <f t="shared" si="3"/>
        <v>0</v>
      </c>
      <c r="I13" s="75">
        <v>3.78</v>
      </c>
      <c r="J13" s="119">
        <f t="shared" si="4"/>
        <v>0</v>
      </c>
      <c r="K13" s="112">
        <v>1656.71</v>
      </c>
      <c r="L13" s="189">
        <f t="shared" si="5"/>
        <v>17.66599999999994</v>
      </c>
      <c r="M13" s="190">
        <v>1052.9639999999999</v>
      </c>
      <c r="N13" s="218">
        <f t="shared" si="6"/>
        <v>0</v>
      </c>
      <c r="O13" s="219"/>
    </row>
    <row r="14" spans="1:19" ht="14.1" customHeight="1" x14ac:dyDescent="0.2">
      <c r="A14" s="148" t="s">
        <v>24</v>
      </c>
      <c r="B14" s="218">
        <f t="shared" si="0"/>
        <v>0</v>
      </c>
      <c r="C14" s="220"/>
      <c r="D14" s="50">
        <f t="shared" si="1"/>
        <v>0</v>
      </c>
      <c r="E14" s="52"/>
      <c r="F14" s="13">
        <f t="shared" si="2"/>
        <v>0</v>
      </c>
      <c r="G14" s="15"/>
      <c r="H14" s="80">
        <f t="shared" si="3"/>
        <v>556.94000000000005</v>
      </c>
      <c r="I14" s="81">
        <v>560.72</v>
      </c>
      <c r="J14" s="119">
        <f t="shared" si="4"/>
        <v>522.59000000000015</v>
      </c>
      <c r="K14" s="120">
        <v>2179.3000000000002</v>
      </c>
      <c r="L14" s="189">
        <f t="shared" si="5"/>
        <v>571.39499999999998</v>
      </c>
      <c r="M14" s="191">
        <v>1624.3589999999999</v>
      </c>
      <c r="N14" s="218">
        <f t="shared" si="6"/>
        <v>0</v>
      </c>
      <c r="O14" s="220"/>
    </row>
    <row r="15" spans="1:19" ht="14.1" customHeight="1" x14ac:dyDescent="0.2">
      <c r="A15" s="148" t="s">
        <v>25</v>
      </c>
      <c r="B15" s="218">
        <f t="shared" si="0"/>
        <v>0</v>
      </c>
      <c r="C15" s="220"/>
      <c r="D15" s="50">
        <f t="shared" si="1"/>
        <v>0</v>
      </c>
      <c r="E15" s="52"/>
      <c r="F15" s="13">
        <f t="shared" si="2"/>
        <v>0</v>
      </c>
      <c r="G15" s="15"/>
      <c r="H15" s="80">
        <f t="shared" si="3"/>
        <v>0</v>
      </c>
      <c r="I15" s="81">
        <v>560.72</v>
      </c>
      <c r="J15" s="119">
        <f t="shared" si="4"/>
        <v>7.7699999999999818</v>
      </c>
      <c r="K15" s="120">
        <v>2187.0700000000002</v>
      </c>
      <c r="L15" s="189">
        <f t="shared" si="5"/>
        <v>23.439000000000078</v>
      </c>
      <c r="M15" s="191">
        <v>1647.798</v>
      </c>
      <c r="N15" s="218">
        <f t="shared" si="6"/>
        <v>0</v>
      </c>
      <c r="O15" s="220"/>
    </row>
    <row r="16" spans="1:19" ht="14.1" customHeight="1" x14ac:dyDescent="0.2">
      <c r="A16" s="148" t="s">
        <v>26</v>
      </c>
      <c r="B16" s="218">
        <f t="shared" si="0"/>
        <v>0</v>
      </c>
      <c r="C16" s="219"/>
      <c r="D16" s="50">
        <f t="shared" si="1"/>
        <v>0</v>
      </c>
      <c r="E16" s="51"/>
      <c r="F16" s="13">
        <f t="shared" si="2"/>
        <v>0</v>
      </c>
      <c r="G16" s="14"/>
      <c r="H16" s="80">
        <f t="shared" si="3"/>
        <v>731.21</v>
      </c>
      <c r="I16" s="75">
        <v>1291.93</v>
      </c>
      <c r="J16" s="119">
        <f t="shared" si="4"/>
        <v>0</v>
      </c>
      <c r="K16" s="112">
        <v>2187.0700000000002</v>
      </c>
      <c r="L16" s="189">
        <f t="shared" si="5"/>
        <v>30.146999999999935</v>
      </c>
      <c r="M16" s="190">
        <v>1677.9449999999999</v>
      </c>
      <c r="N16" s="218">
        <f t="shared" si="6"/>
        <v>0</v>
      </c>
      <c r="O16" s="219"/>
    </row>
    <row r="17" spans="1:15" ht="14.1" customHeight="1" x14ac:dyDescent="0.2">
      <c r="A17" s="148" t="s">
        <v>27</v>
      </c>
      <c r="B17" s="218">
        <f t="shared" si="0"/>
        <v>0</v>
      </c>
      <c r="C17" s="219"/>
      <c r="D17" s="50">
        <f t="shared" si="1"/>
        <v>0</v>
      </c>
      <c r="E17" s="51"/>
      <c r="F17" s="13">
        <f t="shared" si="2"/>
        <v>0</v>
      </c>
      <c r="G17" s="14"/>
      <c r="H17" s="80">
        <f t="shared" si="3"/>
        <v>473.65999999999985</v>
      </c>
      <c r="I17" s="75">
        <v>1765.59</v>
      </c>
      <c r="J17" s="119">
        <f t="shared" si="4"/>
        <v>320.67999999999984</v>
      </c>
      <c r="K17" s="112">
        <v>2507.75</v>
      </c>
      <c r="L17" s="189">
        <f t="shared" si="5"/>
        <v>486.87799999999993</v>
      </c>
      <c r="M17" s="190">
        <v>2164.8229999999999</v>
      </c>
      <c r="N17" s="218">
        <f t="shared" si="6"/>
        <v>0</v>
      </c>
      <c r="O17" s="219"/>
    </row>
    <row r="18" spans="1:15" ht="14.1" customHeight="1" x14ac:dyDescent="0.2">
      <c r="A18" s="148" t="s">
        <v>28</v>
      </c>
      <c r="B18" s="218">
        <f t="shared" si="0"/>
        <v>0</v>
      </c>
      <c r="C18" s="219"/>
      <c r="D18" s="50">
        <f t="shared" si="1"/>
        <v>0</v>
      </c>
      <c r="E18" s="51"/>
      <c r="F18" s="13">
        <f t="shared" si="2"/>
        <v>0</v>
      </c>
      <c r="G18" s="14"/>
      <c r="H18" s="80">
        <f t="shared" si="3"/>
        <v>20.600000000000136</v>
      </c>
      <c r="I18" s="75">
        <v>1786.19</v>
      </c>
      <c r="J18" s="119">
        <f t="shared" si="4"/>
        <v>193.09999999999991</v>
      </c>
      <c r="K18" s="112">
        <v>2700.85</v>
      </c>
      <c r="L18" s="189">
        <f t="shared" si="5"/>
        <v>59.75400000000036</v>
      </c>
      <c r="M18" s="190">
        <v>2224.5770000000002</v>
      </c>
      <c r="N18" s="218">
        <f t="shared" si="6"/>
        <v>0</v>
      </c>
      <c r="O18" s="219"/>
    </row>
    <row r="19" spans="1:15" ht="14.1" customHeight="1" x14ac:dyDescent="0.2"/>
    <row r="20" spans="1:15" ht="14.1" customHeight="1" x14ac:dyDescent="0.2">
      <c r="A20" s="2" t="s">
        <v>29</v>
      </c>
      <c r="B20" s="210">
        <v>2009</v>
      </c>
      <c r="C20" s="211"/>
      <c r="D20" s="41">
        <v>2010</v>
      </c>
      <c r="E20" s="42"/>
      <c r="F20" s="3">
        <v>2011</v>
      </c>
      <c r="G20" s="4"/>
      <c r="H20" s="74">
        <v>2012</v>
      </c>
      <c r="I20" s="25"/>
      <c r="J20" s="110">
        <v>2013</v>
      </c>
      <c r="K20" s="111">
        <v>29000</v>
      </c>
      <c r="L20" s="181">
        <v>2014</v>
      </c>
      <c r="M20" s="182">
        <v>34000</v>
      </c>
      <c r="N20" s="210">
        <v>2015</v>
      </c>
      <c r="O20" s="211">
        <v>40000</v>
      </c>
    </row>
    <row r="21" spans="1:15" ht="14.1" customHeight="1" thickBot="1" x14ac:dyDescent="0.25">
      <c r="A21" s="2" t="s">
        <v>30</v>
      </c>
      <c r="B21" s="210">
        <v>2009</v>
      </c>
      <c r="C21" s="221"/>
      <c r="D21" s="41">
        <v>2010</v>
      </c>
      <c r="E21" s="53"/>
      <c r="F21" s="3">
        <v>2011</v>
      </c>
      <c r="G21" s="6"/>
      <c r="H21" s="74">
        <v>2012</v>
      </c>
      <c r="I21" s="26">
        <v>12441.4</v>
      </c>
      <c r="J21" s="110">
        <v>2013</v>
      </c>
      <c r="K21" s="121">
        <v>33500</v>
      </c>
      <c r="L21" s="181">
        <v>2014</v>
      </c>
      <c r="M21" s="192">
        <v>34000</v>
      </c>
      <c r="N21" s="210">
        <v>2015</v>
      </c>
      <c r="O21" s="221">
        <v>40000</v>
      </c>
    </row>
    <row r="22" spans="1:15" ht="14.1" customHeight="1" thickTop="1" x14ac:dyDescent="0.2">
      <c r="B22" s="240">
        <v>1355</v>
      </c>
      <c r="C22" s="241" t="s">
        <v>15</v>
      </c>
      <c r="D22" s="64">
        <v>1355</v>
      </c>
      <c r="E22" s="65" t="s">
        <v>15</v>
      </c>
      <c r="F22" s="23">
        <v>1355</v>
      </c>
      <c r="G22" s="24" t="s">
        <v>15</v>
      </c>
      <c r="H22" s="99">
        <v>1355</v>
      </c>
      <c r="I22" s="100" t="s">
        <v>15</v>
      </c>
      <c r="J22" s="139">
        <v>1355</v>
      </c>
      <c r="K22" s="140" t="s">
        <v>15</v>
      </c>
      <c r="L22" s="204">
        <v>1355</v>
      </c>
      <c r="M22" s="205" t="s">
        <v>15</v>
      </c>
      <c r="N22" s="240">
        <v>1355</v>
      </c>
      <c r="O22" s="241" t="s">
        <v>15</v>
      </c>
    </row>
    <row r="23" spans="1:15" ht="14.1" customHeight="1" thickBot="1" x14ac:dyDescent="0.25">
      <c r="B23" s="215" t="s">
        <v>9</v>
      </c>
      <c r="C23" s="216" t="s">
        <v>0</v>
      </c>
      <c r="D23" s="46" t="s">
        <v>9</v>
      </c>
      <c r="E23" s="47" t="s">
        <v>0</v>
      </c>
      <c r="F23" s="16" t="s">
        <v>9</v>
      </c>
      <c r="G23" s="10" t="s">
        <v>0</v>
      </c>
      <c r="H23" s="78" t="s">
        <v>9</v>
      </c>
      <c r="I23" s="28" t="s">
        <v>0</v>
      </c>
      <c r="J23" s="116" t="s">
        <v>9</v>
      </c>
      <c r="K23" s="117" t="s">
        <v>0</v>
      </c>
      <c r="L23" s="186" t="s">
        <v>9</v>
      </c>
      <c r="M23" s="187" t="s">
        <v>0</v>
      </c>
      <c r="N23" s="215" t="s">
        <v>9</v>
      </c>
      <c r="O23" s="216" t="s">
        <v>0</v>
      </c>
    </row>
    <row r="24" spans="1:15" ht="14.1" customHeight="1" thickTop="1" x14ac:dyDescent="0.2">
      <c r="A24" s="148" t="s">
        <v>17</v>
      </c>
      <c r="B24" s="217">
        <v>0</v>
      </c>
      <c r="C24" s="217"/>
      <c r="D24" s="49">
        <f>E24</f>
        <v>0</v>
      </c>
      <c r="E24" s="49"/>
      <c r="F24" s="12">
        <f>G24</f>
        <v>0</v>
      </c>
      <c r="G24" s="12"/>
      <c r="H24" s="79">
        <f>I24</f>
        <v>0</v>
      </c>
      <c r="I24" s="79"/>
      <c r="J24" s="118">
        <f>K24</f>
        <v>322.60000000000002</v>
      </c>
      <c r="K24" s="118">
        <v>322.60000000000002</v>
      </c>
      <c r="L24" s="188">
        <f>M24</f>
        <v>4.96</v>
      </c>
      <c r="M24" s="188">
        <v>4.96</v>
      </c>
      <c r="N24" s="217">
        <f>O24</f>
        <v>32.314999999999998</v>
      </c>
      <c r="O24" s="217">
        <v>32.314999999999998</v>
      </c>
    </row>
    <row r="25" spans="1:15" ht="14.1" customHeight="1" x14ac:dyDescent="0.2">
      <c r="A25" s="148" t="s">
        <v>18</v>
      </c>
      <c r="B25" s="218">
        <f t="shared" ref="B25:B35" si="7">SUM(C25-C24)</f>
        <v>0</v>
      </c>
      <c r="C25" s="219"/>
      <c r="D25" s="50">
        <f t="shared" ref="D25:D35" si="8">E25-E24</f>
        <v>0</v>
      </c>
      <c r="E25" s="51"/>
      <c r="F25" s="13">
        <f t="shared" ref="F25:F35" si="9">G25-G24</f>
        <v>0</v>
      </c>
      <c r="G25" s="14"/>
      <c r="H25" s="80">
        <f t="shared" ref="H25:H35" si="10">I25-I24</f>
        <v>0</v>
      </c>
      <c r="I25" s="75"/>
      <c r="J25" s="119">
        <f t="shared" ref="J25:J35" si="11">K25-K24</f>
        <v>61.909999999999968</v>
      </c>
      <c r="K25" s="112">
        <v>384.51</v>
      </c>
      <c r="L25" s="189">
        <f t="shared" ref="L25:L35" si="12">M25-M24</f>
        <v>0</v>
      </c>
      <c r="M25" s="190">
        <v>4.96</v>
      </c>
      <c r="N25" s="218">
        <f t="shared" ref="N25:N35" si="13">O25-O24</f>
        <v>0</v>
      </c>
      <c r="O25" s="219">
        <v>32.314999999999998</v>
      </c>
    </row>
    <row r="26" spans="1:15" ht="14.1" customHeight="1" x14ac:dyDescent="0.2">
      <c r="A26" s="148" t="s">
        <v>19</v>
      </c>
      <c r="B26" s="218">
        <f t="shared" si="7"/>
        <v>0</v>
      </c>
      <c r="C26" s="219"/>
      <c r="D26" s="50">
        <f t="shared" si="8"/>
        <v>0</v>
      </c>
      <c r="E26" s="51"/>
      <c r="F26" s="13">
        <f t="shared" si="9"/>
        <v>0</v>
      </c>
      <c r="G26" s="14"/>
      <c r="H26" s="80">
        <f t="shared" si="10"/>
        <v>0</v>
      </c>
      <c r="I26" s="75"/>
      <c r="J26" s="119">
        <f t="shared" si="11"/>
        <v>5116.1799999999994</v>
      </c>
      <c r="K26" s="112">
        <v>5500.69</v>
      </c>
      <c r="L26" s="189">
        <f t="shared" si="12"/>
        <v>8350.0400000000009</v>
      </c>
      <c r="M26" s="190">
        <v>8355</v>
      </c>
      <c r="N26" s="218">
        <f t="shared" si="13"/>
        <v>7047.3</v>
      </c>
      <c r="O26" s="219">
        <v>7079.6149999999998</v>
      </c>
    </row>
    <row r="27" spans="1:15" ht="14.1" customHeight="1" x14ac:dyDescent="0.2">
      <c r="A27" s="148" t="s">
        <v>20</v>
      </c>
      <c r="B27" s="218">
        <f t="shared" si="7"/>
        <v>0</v>
      </c>
      <c r="C27" s="219"/>
      <c r="D27" s="50">
        <f t="shared" si="8"/>
        <v>0</v>
      </c>
      <c r="E27" s="51"/>
      <c r="F27" s="13">
        <f t="shared" si="9"/>
        <v>0</v>
      </c>
      <c r="G27" s="14"/>
      <c r="H27" s="80">
        <f t="shared" si="10"/>
        <v>0</v>
      </c>
      <c r="I27" s="75"/>
      <c r="J27" s="119">
        <f t="shared" si="11"/>
        <v>3206.8599999999997</v>
      </c>
      <c r="K27" s="112">
        <v>8707.5499999999993</v>
      </c>
      <c r="L27" s="189">
        <f t="shared" si="12"/>
        <v>6205.9549999999999</v>
      </c>
      <c r="M27" s="190">
        <v>14560.955</v>
      </c>
      <c r="N27" s="218">
        <f t="shared" si="13"/>
        <v>1953.8970000000008</v>
      </c>
      <c r="O27" s="219">
        <v>9033.5120000000006</v>
      </c>
    </row>
    <row r="28" spans="1:15" ht="14.1" customHeight="1" x14ac:dyDescent="0.2">
      <c r="A28" s="148" t="s">
        <v>21</v>
      </c>
      <c r="B28" s="218">
        <f t="shared" si="7"/>
        <v>0</v>
      </c>
      <c r="C28" s="219"/>
      <c r="D28" s="50">
        <f t="shared" si="8"/>
        <v>0</v>
      </c>
      <c r="E28" s="51"/>
      <c r="F28" s="13">
        <f t="shared" si="9"/>
        <v>0</v>
      </c>
      <c r="G28" s="14"/>
      <c r="H28" s="80">
        <f t="shared" si="10"/>
        <v>5419.78</v>
      </c>
      <c r="I28" s="75">
        <v>5419.78</v>
      </c>
      <c r="J28" s="119">
        <f t="shared" si="11"/>
        <v>7654.9900000000016</v>
      </c>
      <c r="K28" s="112">
        <v>16362.54</v>
      </c>
      <c r="L28" s="189">
        <f t="shared" si="12"/>
        <v>9270.9009999999998</v>
      </c>
      <c r="M28" s="190">
        <v>23831.856</v>
      </c>
      <c r="N28" s="218">
        <f t="shared" si="13"/>
        <v>-9033.5120000000006</v>
      </c>
      <c r="O28" s="219"/>
    </row>
    <row r="29" spans="1:15" ht="14.1" customHeight="1" x14ac:dyDescent="0.2">
      <c r="A29" s="148" t="s">
        <v>22</v>
      </c>
      <c r="B29" s="218">
        <f t="shared" si="7"/>
        <v>0</v>
      </c>
      <c r="C29" s="219"/>
      <c r="D29" s="50">
        <f t="shared" si="8"/>
        <v>0</v>
      </c>
      <c r="E29" s="51"/>
      <c r="F29" s="13">
        <f t="shared" si="9"/>
        <v>0</v>
      </c>
      <c r="G29" s="14"/>
      <c r="H29" s="80">
        <f t="shared" si="10"/>
        <v>4262.03</v>
      </c>
      <c r="I29" s="75">
        <v>9681.81</v>
      </c>
      <c r="J29" s="119">
        <f t="shared" si="11"/>
        <v>628.84000000000015</v>
      </c>
      <c r="K29" s="112">
        <v>16991.38</v>
      </c>
      <c r="L29" s="189">
        <f t="shared" si="12"/>
        <v>23.171999999998661</v>
      </c>
      <c r="M29" s="190">
        <v>23855.027999999998</v>
      </c>
      <c r="N29" s="218">
        <f t="shared" si="13"/>
        <v>0</v>
      </c>
      <c r="O29" s="219"/>
    </row>
    <row r="30" spans="1:15" ht="14.1" customHeight="1" x14ac:dyDescent="0.2">
      <c r="A30" s="148" t="s">
        <v>23</v>
      </c>
      <c r="B30" s="218">
        <f t="shared" si="7"/>
        <v>0</v>
      </c>
      <c r="C30" s="219"/>
      <c r="D30" s="50">
        <f t="shared" si="8"/>
        <v>0</v>
      </c>
      <c r="E30" s="51"/>
      <c r="F30" s="13">
        <f t="shared" si="9"/>
        <v>0</v>
      </c>
      <c r="G30" s="14"/>
      <c r="H30" s="80">
        <f t="shared" si="10"/>
        <v>100.14000000000124</v>
      </c>
      <c r="I30" s="75">
        <v>9781.9500000000007</v>
      </c>
      <c r="J30" s="119">
        <f t="shared" si="11"/>
        <v>2869.3899999999994</v>
      </c>
      <c r="K30" s="112">
        <v>19860.77</v>
      </c>
      <c r="L30" s="189">
        <f t="shared" si="12"/>
        <v>4113.7970000000023</v>
      </c>
      <c r="M30" s="190">
        <v>27968.825000000001</v>
      </c>
      <c r="N30" s="218">
        <f t="shared" si="13"/>
        <v>0</v>
      </c>
      <c r="O30" s="219"/>
    </row>
    <row r="31" spans="1:15" ht="14.1" customHeight="1" x14ac:dyDescent="0.2">
      <c r="A31" s="148" t="s">
        <v>24</v>
      </c>
      <c r="B31" s="218">
        <f t="shared" si="7"/>
        <v>0</v>
      </c>
      <c r="C31" s="220"/>
      <c r="D31" s="50">
        <f t="shared" si="8"/>
        <v>0</v>
      </c>
      <c r="E31" s="52"/>
      <c r="F31" s="13">
        <f t="shared" si="9"/>
        <v>0</v>
      </c>
      <c r="G31" s="15"/>
      <c r="H31" s="80">
        <f t="shared" si="10"/>
        <v>4107.6799999999985</v>
      </c>
      <c r="I31" s="81">
        <v>13889.63</v>
      </c>
      <c r="J31" s="119">
        <f t="shared" si="11"/>
        <v>4025.3499999999985</v>
      </c>
      <c r="K31" s="120">
        <v>23886.12</v>
      </c>
      <c r="L31" s="189">
        <f t="shared" si="12"/>
        <v>6131.992000000002</v>
      </c>
      <c r="M31" s="191">
        <v>34100.817000000003</v>
      </c>
      <c r="N31" s="218">
        <f t="shared" si="13"/>
        <v>0</v>
      </c>
      <c r="O31" s="220"/>
    </row>
    <row r="32" spans="1:15" ht="14.1" customHeight="1" x14ac:dyDescent="0.2">
      <c r="A32" s="148" t="s">
        <v>25</v>
      </c>
      <c r="B32" s="218">
        <f t="shared" si="7"/>
        <v>0</v>
      </c>
      <c r="C32" s="220"/>
      <c r="D32" s="50">
        <f t="shared" si="8"/>
        <v>0</v>
      </c>
      <c r="E32" s="52"/>
      <c r="F32" s="13">
        <f t="shared" si="9"/>
        <v>0</v>
      </c>
      <c r="G32" s="15"/>
      <c r="H32" s="80">
        <f t="shared" si="10"/>
        <v>3453.42</v>
      </c>
      <c r="I32" s="81">
        <v>17343.05</v>
      </c>
      <c r="J32" s="119">
        <f t="shared" si="11"/>
        <v>5086.5499999999993</v>
      </c>
      <c r="K32" s="120">
        <v>28972.67</v>
      </c>
      <c r="L32" s="189">
        <f t="shared" si="12"/>
        <v>332.18799999999464</v>
      </c>
      <c r="M32" s="191">
        <v>34433.004999999997</v>
      </c>
      <c r="N32" s="218">
        <f t="shared" si="13"/>
        <v>0</v>
      </c>
      <c r="O32" s="220"/>
    </row>
    <row r="33" spans="1:15" ht="14.1" customHeight="1" x14ac:dyDescent="0.2">
      <c r="A33" s="148" t="s">
        <v>26</v>
      </c>
      <c r="B33" s="218">
        <f t="shared" si="7"/>
        <v>0</v>
      </c>
      <c r="C33" s="219"/>
      <c r="D33" s="50">
        <f t="shared" si="8"/>
        <v>0</v>
      </c>
      <c r="E33" s="51"/>
      <c r="F33" s="13">
        <f t="shared" si="9"/>
        <v>0</v>
      </c>
      <c r="G33" s="14"/>
      <c r="H33" s="80">
        <f t="shared" si="10"/>
        <v>162.01000000000204</v>
      </c>
      <c r="I33" s="75">
        <v>17505.060000000001</v>
      </c>
      <c r="J33" s="119">
        <f t="shared" si="11"/>
        <v>2873.7700000000004</v>
      </c>
      <c r="K33" s="112">
        <v>31846.44</v>
      </c>
      <c r="L33" s="189">
        <f t="shared" si="12"/>
        <v>6098.3940000000002</v>
      </c>
      <c r="M33" s="190">
        <v>40531.398999999998</v>
      </c>
      <c r="N33" s="218">
        <f t="shared" si="13"/>
        <v>0</v>
      </c>
      <c r="O33" s="219"/>
    </row>
    <row r="34" spans="1:15" ht="14.1" customHeight="1" x14ac:dyDescent="0.2">
      <c r="A34" s="148" t="s">
        <v>27</v>
      </c>
      <c r="B34" s="218">
        <f t="shared" si="7"/>
        <v>0</v>
      </c>
      <c r="C34" s="219"/>
      <c r="D34" s="50">
        <f t="shared" si="8"/>
        <v>0</v>
      </c>
      <c r="E34" s="51"/>
      <c r="F34" s="13">
        <f t="shared" si="9"/>
        <v>0</v>
      </c>
      <c r="G34" s="14"/>
      <c r="H34" s="80">
        <f t="shared" si="10"/>
        <v>9129.239999999998</v>
      </c>
      <c r="I34" s="75">
        <v>26634.3</v>
      </c>
      <c r="J34" s="119">
        <f t="shared" si="11"/>
        <v>5829.8600000000042</v>
      </c>
      <c r="K34" s="112">
        <v>37676.300000000003</v>
      </c>
      <c r="L34" s="189">
        <f t="shared" si="12"/>
        <v>5774.387999999999</v>
      </c>
      <c r="M34" s="190">
        <v>46305.786999999997</v>
      </c>
      <c r="N34" s="218">
        <f t="shared" si="13"/>
        <v>0</v>
      </c>
      <c r="O34" s="219"/>
    </row>
    <row r="35" spans="1:15" ht="14.1" customHeight="1" x14ac:dyDescent="0.2">
      <c r="A35" s="148" t="s">
        <v>28</v>
      </c>
      <c r="B35" s="218">
        <f t="shared" si="7"/>
        <v>0</v>
      </c>
      <c r="C35" s="219"/>
      <c r="D35" s="50">
        <f t="shared" si="8"/>
        <v>0</v>
      </c>
      <c r="E35" s="51"/>
      <c r="F35" s="13">
        <f t="shared" si="9"/>
        <v>0</v>
      </c>
      <c r="G35" s="14"/>
      <c r="H35" s="80">
        <f t="shared" si="10"/>
        <v>1017.5</v>
      </c>
      <c r="I35" s="75">
        <v>27651.8</v>
      </c>
      <c r="J35" s="119">
        <f t="shared" si="11"/>
        <v>2395.1699999999983</v>
      </c>
      <c r="K35" s="112">
        <v>40071.47</v>
      </c>
      <c r="L35" s="189">
        <f t="shared" si="12"/>
        <v>1127.1670000000013</v>
      </c>
      <c r="M35" s="190">
        <v>47432.953999999998</v>
      </c>
      <c r="N35" s="218">
        <f t="shared" si="13"/>
        <v>0</v>
      </c>
      <c r="O35" s="219"/>
    </row>
    <row r="36" spans="1:15" ht="14.1" customHeight="1" x14ac:dyDescent="0.2"/>
    <row r="37" spans="1:15" ht="14.1" customHeight="1" x14ac:dyDescent="0.2">
      <c r="A37" s="2" t="s">
        <v>29</v>
      </c>
      <c r="B37" s="250">
        <v>2009</v>
      </c>
      <c r="C37" s="234"/>
      <c r="D37" s="149">
        <v>2010</v>
      </c>
      <c r="E37" s="150"/>
      <c r="F37" s="158">
        <v>2011</v>
      </c>
      <c r="G37" s="159"/>
      <c r="H37" s="93">
        <v>2012</v>
      </c>
      <c r="I37" s="94"/>
      <c r="J37" s="133">
        <v>2013</v>
      </c>
      <c r="K37" s="134">
        <f>K3+K20</f>
        <v>30000</v>
      </c>
      <c r="L37" s="173">
        <v>2014</v>
      </c>
      <c r="M37" s="174">
        <f>M3+M20</f>
        <v>36000</v>
      </c>
      <c r="N37" s="250">
        <v>2015</v>
      </c>
      <c r="O37" s="234">
        <f>O3+O20</f>
        <v>42000</v>
      </c>
    </row>
    <row r="38" spans="1:15" ht="14.1" customHeight="1" thickBot="1" x14ac:dyDescent="0.25">
      <c r="A38" s="2" t="s">
        <v>30</v>
      </c>
      <c r="B38" s="250">
        <v>2009</v>
      </c>
      <c r="C38" s="251"/>
      <c r="D38" s="149">
        <v>2010</v>
      </c>
      <c r="E38" s="151"/>
      <c r="F38" s="158">
        <v>2011</v>
      </c>
      <c r="G38" s="160"/>
      <c r="H38" s="93">
        <v>2012</v>
      </c>
      <c r="I38" s="167">
        <f>I4+I21</f>
        <v>13441.4</v>
      </c>
      <c r="J38" s="133">
        <v>2013</v>
      </c>
      <c r="K38" s="170">
        <f>K4+K21</f>
        <v>36000</v>
      </c>
      <c r="L38" s="173">
        <v>2014</v>
      </c>
      <c r="M38" s="206">
        <f>M4+M21</f>
        <v>36000</v>
      </c>
      <c r="N38" s="250">
        <v>2015</v>
      </c>
      <c r="O38" s="251">
        <f>O4+O21</f>
        <v>42000</v>
      </c>
    </row>
    <row r="39" spans="1:15" ht="14.1" customHeight="1" thickTop="1" x14ac:dyDescent="0.2">
      <c r="B39" s="274" t="s">
        <v>16</v>
      </c>
      <c r="C39" s="275"/>
      <c r="D39" s="289" t="s">
        <v>16</v>
      </c>
      <c r="E39" s="290"/>
      <c r="F39" s="282" t="s">
        <v>16</v>
      </c>
      <c r="G39" s="291"/>
      <c r="H39" s="272" t="s">
        <v>16</v>
      </c>
      <c r="I39" s="292"/>
      <c r="J39" s="284" t="s">
        <v>16</v>
      </c>
      <c r="K39" s="293"/>
      <c r="L39" s="276" t="s">
        <v>16</v>
      </c>
      <c r="M39" s="294"/>
      <c r="N39" s="274" t="s">
        <v>16</v>
      </c>
      <c r="O39" s="288"/>
    </row>
    <row r="40" spans="1:15" ht="14.1" customHeight="1" thickBot="1" x14ac:dyDescent="0.25">
      <c r="B40" s="236" t="s">
        <v>9</v>
      </c>
      <c r="C40" s="237" t="s">
        <v>0</v>
      </c>
      <c r="D40" s="152" t="s">
        <v>9</v>
      </c>
      <c r="E40" s="153" t="s">
        <v>0</v>
      </c>
      <c r="F40" s="161" t="s">
        <v>9</v>
      </c>
      <c r="G40" s="162" t="s">
        <v>0</v>
      </c>
      <c r="H40" s="95" t="s">
        <v>9</v>
      </c>
      <c r="I40" s="96" t="s">
        <v>0</v>
      </c>
      <c r="J40" s="135" t="s">
        <v>9</v>
      </c>
      <c r="K40" s="136" t="s">
        <v>0</v>
      </c>
      <c r="L40" s="175" t="s">
        <v>9</v>
      </c>
      <c r="M40" s="176" t="s">
        <v>0</v>
      </c>
      <c r="N40" s="236" t="s">
        <v>9</v>
      </c>
      <c r="O40" s="237" t="s">
        <v>0</v>
      </c>
    </row>
    <row r="41" spans="1:15" ht="14.1" customHeight="1" thickTop="1" x14ac:dyDescent="0.2">
      <c r="A41" s="148" t="s">
        <v>17</v>
      </c>
      <c r="B41" s="252">
        <v>0</v>
      </c>
      <c r="C41" s="252"/>
      <c r="D41" s="154">
        <f>E41</f>
        <v>0</v>
      </c>
      <c r="E41" s="154"/>
      <c r="F41" s="163">
        <f>G41</f>
        <v>0</v>
      </c>
      <c r="G41" s="163"/>
      <c r="H41" s="168">
        <f>I41</f>
        <v>0</v>
      </c>
      <c r="I41" s="168">
        <f t="shared" ref="I41:I52" si="14">I7+I24</f>
        <v>0</v>
      </c>
      <c r="J41" s="171">
        <f>K41</f>
        <v>326.15000000000003</v>
      </c>
      <c r="K41" s="171">
        <f t="shared" ref="K41:K52" si="15">K7+K24</f>
        <v>326.15000000000003</v>
      </c>
      <c r="L41" s="207">
        <f>M41</f>
        <v>18.190000000000001</v>
      </c>
      <c r="M41" s="207">
        <f t="shared" ref="M41:M52" si="16">M7+M24</f>
        <v>18.190000000000001</v>
      </c>
      <c r="N41" s="252">
        <f>O41</f>
        <v>50.680999999999997</v>
      </c>
      <c r="O41" s="252">
        <f t="shared" ref="O41:O52" si="17">O7+O24</f>
        <v>50.680999999999997</v>
      </c>
    </row>
    <row r="42" spans="1:15" ht="14.1" customHeight="1" x14ac:dyDescent="0.2">
      <c r="A42" s="148" t="s">
        <v>18</v>
      </c>
      <c r="B42" s="253">
        <f t="shared" ref="B42:B52" si="18">SUM(C42-C41)</f>
        <v>0</v>
      </c>
      <c r="C42" s="254"/>
      <c r="D42" s="155">
        <f t="shared" ref="D42:D52" si="19">E42-E41</f>
        <v>0</v>
      </c>
      <c r="E42" s="156"/>
      <c r="F42" s="164">
        <f t="shared" ref="F42:F52" si="20">G42-G41</f>
        <v>0</v>
      </c>
      <c r="G42" s="165"/>
      <c r="H42" s="169">
        <f t="shared" ref="H42:H52" si="21">I42-I41</f>
        <v>0</v>
      </c>
      <c r="I42" s="168">
        <f t="shared" si="14"/>
        <v>0</v>
      </c>
      <c r="J42" s="172">
        <f t="shared" ref="J42:J52" si="22">K42-K41</f>
        <v>196.61999999999995</v>
      </c>
      <c r="K42" s="171">
        <f t="shared" si="15"/>
        <v>522.77</v>
      </c>
      <c r="L42" s="208">
        <f t="shared" ref="L42:L52" si="23">M42-M41</f>
        <v>46.33</v>
      </c>
      <c r="M42" s="207">
        <f t="shared" si="16"/>
        <v>64.52</v>
      </c>
      <c r="N42" s="253">
        <f t="shared" ref="N42:N52" si="24">O42-O41</f>
        <v>67.689000000000007</v>
      </c>
      <c r="O42" s="252">
        <f t="shared" si="17"/>
        <v>118.37</v>
      </c>
    </row>
    <row r="43" spans="1:15" ht="14.1" customHeight="1" x14ac:dyDescent="0.2">
      <c r="A43" s="148" t="s">
        <v>19</v>
      </c>
      <c r="B43" s="253">
        <f t="shared" si="18"/>
        <v>0</v>
      </c>
      <c r="C43" s="254"/>
      <c r="D43" s="155">
        <f t="shared" si="19"/>
        <v>0</v>
      </c>
      <c r="E43" s="156"/>
      <c r="F43" s="164">
        <f t="shared" si="20"/>
        <v>0</v>
      </c>
      <c r="G43" s="165"/>
      <c r="H43" s="169">
        <f t="shared" si="21"/>
        <v>0</v>
      </c>
      <c r="I43" s="168">
        <f t="shared" si="14"/>
        <v>0</v>
      </c>
      <c r="J43" s="172">
        <f t="shared" si="22"/>
        <v>5728.17</v>
      </c>
      <c r="K43" s="171">
        <f t="shared" si="15"/>
        <v>6250.94</v>
      </c>
      <c r="L43" s="208">
        <f t="shared" si="23"/>
        <v>8894.24</v>
      </c>
      <c r="M43" s="207">
        <f t="shared" si="16"/>
        <v>8958.76</v>
      </c>
      <c r="N43" s="253">
        <f t="shared" si="24"/>
        <v>7616.0869999999995</v>
      </c>
      <c r="O43" s="252">
        <f t="shared" si="17"/>
        <v>7734.4569999999994</v>
      </c>
    </row>
    <row r="44" spans="1:15" ht="14.1" customHeight="1" x14ac:dyDescent="0.2">
      <c r="A44" s="148" t="s">
        <v>20</v>
      </c>
      <c r="B44" s="253">
        <f t="shared" si="18"/>
        <v>0</v>
      </c>
      <c r="C44" s="254"/>
      <c r="D44" s="155">
        <f t="shared" si="19"/>
        <v>0</v>
      </c>
      <c r="E44" s="156"/>
      <c r="F44" s="164">
        <f t="shared" si="20"/>
        <v>0</v>
      </c>
      <c r="G44" s="165"/>
      <c r="H44" s="169">
        <f t="shared" si="21"/>
        <v>0</v>
      </c>
      <c r="I44" s="168">
        <f t="shared" si="14"/>
        <v>0</v>
      </c>
      <c r="J44" s="172">
        <f t="shared" si="22"/>
        <v>3214.0899999999992</v>
      </c>
      <c r="K44" s="171">
        <f t="shared" si="15"/>
        <v>9465.0299999999988</v>
      </c>
      <c r="L44" s="208">
        <f t="shared" si="23"/>
        <v>6205.9549999999999</v>
      </c>
      <c r="M44" s="207">
        <f t="shared" si="16"/>
        <v>15164.715</v>
      </c>
      <c r="N44" s="253">
        <f t="shared" si="24"/>
        <v>1953.8950000000013</v>
      </c>
      <c r="O44" s="252">
        <f t="shared" si="17"/>
        <v>9688.3520000000008</v>
      </c>
    </row>
    <row r="45" spans="1:15" ht="14.1" customHeight="1" x14ac:dyDescent="0.2">
      <c r="A45" s="148" t="s">
        <v>21</v>
      </c>
      <c r="B45" s="253">
        <f t="shared" si="18"/>
        <v>0</v>
      </c>
      <c r="C45" s="254"/>
      <c r="D45" s="155">
        <f t="shared" si="19"/>
        <v>0</v>
      </c>
      <c r="E45" s="156"/>
      <c r="F45" s="164">
        <f t="shared" si="20"/>
        <v>0</v>
      </c>
      <c r="G45" s="165"/>
      <c r="H45" s="169">
        <f t="shared" si="21"/>
        <v>5419.78</v>
      </c>
      <c r="I45" s="168">
        <f t="shared" si="14"/>
        <v>5419.78</v>
      </c>
      <c r="J45" s="172">
        <f t="shared" si="22"/>
        <v>8536.9700000000012</v>
      </c>
      <c r="K45" s="171">
        <f t="shared" si="15"/>
        <v>18002</v>
      </c>
      <c r="L45" s="208">
        <f t="shared" si="23"/>
        <v>9696.8189999999995</v>
      </c>
      <c r="M45" s="207">
        <f t="shared" si="16"/>
        <v>24861.534</v>
      </c>
      <c r="N45" s="253">
        <f t="shared" si="24"/>
        <v>-9688.3520000000008</v>
      </c>
      <c r="O45" s="252">
        <f t="shared" si="17"/>
        <v>0</v>
      </c>
    </row>
    <row r="46" spans="1:15" ht="14.1" customHeight="1" x14ac:dyDescent="0.2">
      <c r="A46" s="148" t="s">
        <v>22</v>
      </c>
      <c r="B46" s="253">
        <f t="shared" si="18"/>
        <v>0</v>
      </c>
      <c r="C46" s="254"/>
      <c r="D46" s="155">
        <f t="shared" si="19"/>
        <v>0</v>
      </c>
      <c r="E46" s="156"/>
      <c r="F46" s="164">
        <f t="shared" si="20"/>
        <v>0</v>
      </c>
      <c r="G46" s="165"/>
      <c r="H46" s="169">
        <f t="shared" si="21"/>
        <v>4265.8100000000004</v>
      </c>
      <c r="I46" s="168">
        <f t="shared" si="14"/>
        <v>9685.59</v>
      </c>
      <c r="J46" s="172">
        <f t="shared" si="22"/>
        <v>646.09000000000015</v>
      </c>
      <c r="K46" s="171">
        <f t="shared" si="15"/>
        <v>18648.09</v>
      </c>
      <c r="L46" s="208">
        <f t="shared" si="23"/>
        <v>28.791999999997643</v>
      </c>
      <c r="M46" s="207">
        <f t="shared" si="16"/>
        <v>24890.325999999997</v>
      </c>
      <c r="N46" s="253">
        <f t="shared" si="24"/>
        <v>0</v>
      </c>
      <c r="O46" s="252">
        <f t="shared" si="17"/>
        <v>0</v>
      </c>
    </row>
    <row r="47" spans="1:15" ht="14.1" customHeight="1" x14ac:dyDescent="0.2">
      <c r="A47" s="148" t="s">
        <v>23</v>
      </c>
      <c r="B47" s="253">
        <f t="shared" si="18"/>
        <v>0</v>
      </c>
      <c r="C47" s="254"/>
      <c r="D47" s="155">
        <f t="shared" si="19"/>
        <v>0</v>
      </c>
      <c r="E47" s="156"/>
      <c r="F47" s="164">
        <f t="shared" si="20"/>
        <v>0</v>
      </c>
      <c r="G47" s="165"/>
      <c r="H47" s="169">
        <f t="shared" si="21"/>
        <v>100.14000000000124</v>
      </c>
      <c r="I47" s="168">
        <f t="shared" si="14"/>
        <v>9785.7300000000014</v>
      </c>
      <c r="J47" s="172">
        <f t="shared" si="22"/>
        <v>2869.3899999999994</v>
      </c>
      <c r="K47" s="171">
        <f t="shared" si="15"/>
        <v>21517.48</v>
      </c>
      <c r="L47" s="208">
        <f t="shared" si="23"/>
        <v>4131.4630000000034</v>
      </c>
      <c r="M47" s="207">
        <f t="shared" si="16"/>
        <v>29021.789000000001</v>
      </c>
      <c r="N47" s="253">
        <f t="shared" si="24"/>
        <v>0</v>
      </c>
      <c r="O47" s="252">
        <f t="shared" si="17"/>
        <v>0</v>
      </c>
    </row>
    <row r="48" spans="1:15" ht="14.1" customHeight="1" x14ac:dyDescent="0.2">
      <c r="A48" s="148" t="s">
        <v>24</v>
      </c>
      <c r="B48" s="253">
        <f t="shared" si="18"/>
        <v>0</v>
      </c>
      <c r="C48" s="255"/>
      <c r="D48" s="155">
        <f t="shared" si="19"/>
        <v>0</v>
      </c>
      <c r="E48" s="157"/>
      <c r="F48" s="164">
        <f t="shared" si="20"/>
        <v>0</v>
      </c>
      <c r="G48" s="166"/>
      <c r="H48" s="169">
        <f t="shared" si="21"/>
        <v>4664.6199999999972</v>
      </c>
      <c r="I48" s="168">
        <f t="shared" si="14"/>
        <v>14450.349999999999</v>
      </c>
      <c r="J48" s="172">
        <f t="shared" si="22"/>
        <v>4547.9399999999987</v>
      </c>
      <c r="K48" s="171">
        <f t="shared" si="15"/>
        <v>26065.42</v>
      </c>
      <c r="L48" s="208">
        <f t="shared" si="23"/>
        <v>6703.3869999999988</v>
      </c>
      <c r="M48" s="207">
        <f t="shared" si="16"/>
        <v>35725.175999999999</v>
      </c>
      <c r="N48" s="253">
        <f t="shared" si="24"/>
        <v>0</v>
      </c>
      <c r="O48" s="252">
        <f t="shared" si="17"/>
        <v>0</v>
      </c>
    </row>
    <row r="49" spans="1:15" ht="14.1" customHeight="1" x14ac:dyDescent="0.2">
      <c r="A49" s="148" t="s">
        <v>25</v>
      </c>
      <c r="B49" s="253">
        <f t="shared" si="18"/>
        <v>0</v>
      </c>
      <c r="C49" s="255"/>
      <c r="D49" s="155">
        <f t="shared" si="19"/>
        <v>0</v>
      </c>
      <c r="E49" s="157"/>
      <c r="F49" s="164">
        <f t="shared" si="20"/>
        <v>0</v>
      </c>
      <c r="G49" s="166"/>
      <c r="H49" s="169">
        <f t="shared" si="21"/>
        <v>3453.4200000000019</v>
      </c>
      <c r="I49" s="168">
        <f t="shared" si="14"/>
        <v>17903.77</v>
      </c>
      <c r="J49" s="172">
        <f t="shared" si="22"/>
        <v>5094.32</v>
      </c>
      <c r="K49" s="171">
        <f t="shared" si="15"/>
        <v>31159.739999999998</v>
      </c>
      <c r="L49" s="208">
        <f t="shared" si="23"/>
        <v>355.62700000000041</v>
      </c>
      <c r="M49" s="207">
        <f t="shared" si="16"/>
        <v>36080.803</v>
      </c>
      <c r="N49" s="253">
        <f t="shared" si="24"/>
        <v>0</v>
      </c>
      <c r="O49" s="252">
        <f t="shared" si="17"/>
        <v>0</v>
      </c>
    </row>
    <row r="50" spans="1:15" ht="14.1" customHeight="1" x14ac:dyDescent="0.2">
      <c r="A50" s="148" t="s">
        <v>26</v>
      </c>
      <c r="B50" s="253">
        <f t="shared" si="18"/>
        <v>0</v>
      </c>
      <c r="C50" s="254"/>
      <c r="D50" s="155">
        <f t="shared" si="19"/>
        <v>0</v>
      </c>
      <c r="E50" s="156"/>
      <c r="F50" s="164">
        <f t="shared" si="20"/>
        <v>0</v>
      </c>
      <c r="G50" s="165"/>
      <c r="H50" s="169">
        <f t="shared" si="21"/>
        <v>893.22000000000116</v>
      </c>
      <c r="I50" s="168">
        <f t="shared" si="14"/>
        <v>18796.990000000002</v>
      </c>
      <c r="J50" s="172">
        <f t="shared" si="22"/>
        <v>2873.7700000000041</v>
      </c>
      <c r="K50" s="171">
        <f t="shared" si="15"/>
        <v>34033.51</v>
      </c>
      <c r="L50" s="208">
        <f t="shared" si="23"/>
        <v>6128.5409999999974</v>
      </c>
      <c r="M50" s="207">
        <f t="shared" si="16"/>
        <v>42209.343999999997</v>
      </c>
      <c r="N50" s="253">
        <f t="shared" si="24"/>
        <v>0</v>
      </c>
      <c r="O50" s="252">
        <f t="shared" si="17"/>
        <v>0</v>
      </c>
    </row>
    <row r="51" spans="1:15" ht="14.1" customHeight="1" x14ac:dyDescent="0.2">
      <c r="A51" s="148" t="s">
        <v>27</v>
      </c>
      <c r="B51" s="253">
        <f t="shared" si="18"/>
        <v>0</v>
      </c>
      <c r="C51" s="254"/>
      <c r="D51" s="155">
        <f t="shared" si="19"/>
        <v>0</v>
      </c>
      <c r="E51" s="156"/>
      <c r="F51" s="164">
        <f t="shared" si="20"/>
        <v>0</v>
      </c>
      <c r="G51" s="165"/>
      <c r="H51" s="169">
        <f t="shared" si="21"/>
        <v>9602.8999999999978</v>
      </c>
      <c r="I51" s="168">
        <f t="shared" si="14"/>
        <v>28399.89</v>
      </c>
      <c r="J51" s="172">
        <f t="shared" si="22"/>
        <v>6150.5400000000009</v>
      </c>
      <c r="K51" s="171">
        <f t="shared" si="15"/>
        <v>40184.050000000003</v>
      </c>
      <c r="L51" s="208">
        <f t="shared" si="23"/>
        <v>6261.265999999996</v>
      </c>
      <c r="M51" s="207">
        <f t="shared" si="16"/>
        <v>48470.609999999993</v>
      </c>
      <c r="N51" s="253">
        <f t="shared" si="24"/>
        <v>0</v>
      </c>
      <c r="O51" s="252">
        <f t="shared" si="17"/>
        <v>0</v>
      </c>
    </row>
    <row r="52" spans="1:15" ht="14.1" customHeight="1" x14ac:dyDescent="0.2">
      <c r="A52" s="148" t="s">
        <v>28</v>
      </c>
      <c r="B52" s="253">
        <f t="shared" si="18"/>
        <v>0</v>
      </c>
      <c r="C52" s="254"/>
      <c r="D52" s="155">
        <f t="shared" si="19"/>
        <v>0</v>
      </c>
      <c r="E52" s="156"/>
      <c r="F52" s="164">
        <f t="shared" si="20"/>
        <v>0</v>
      </c>
      <c r="G52" s="165"/>
      <c r="H52" s="169">
        <f t="shared" si="21"/>
        <v>1038.0999999999985</v>
      </c>
      <c r="I52" s="168">
        <f t="shared" si="14"/>
        <v>29437.989999999998</v>
      </c>
      <c r="J52" s="172">
        <f t="shared" si="22"/>
        <v>2588.2699999999968</v>
      </c>
      <c r="K52" s="171">
        <f t="shared" si="15"/>
        <v>42772.32</v>
      </c>
      <c r="L52" s="208">
        <f t="shared" si="23"/>
        <v>1186.9210000000021</v>
      </c>
      <c r="M52" s="207">
        <f t="shared" si="16"/>
        <v>49657.530999999995</v>
      </c>
      <c r="N52" s="253">
        <f t="shared" si="24"/>
        <v>0</v>
      </c>
      <c r="O52" s="252">
        <f t="shared" si="17"/>
        <v>0</v>
      </c>
    </row>
  </sheetData>
  <mergeCells count="7">
    <mergeCell ref="N39:O39"/>
    <mergeCell ref="B39:C39"/>
    <mergeCell ref="D39:E39"/>
    <mergeCell ref="F39:G39"/>
    <mergeCell ref="H39:I39"/>
    <mergeCell ref="J39:K39"/>
    <mergeCell ref="L39:M39"/>
  </mergeCells>
  <pageMargins left="0.19685039370078741" right="0.19685039370078741" top="0.78740157480314965" bottom="0.78740157480314965" header="0.51181102362204722" footer="0.51181102362204722"/>
  <pageSetup paperSize="9" scale="82" fitToHeight="99" orientation="landscape" r:id="rId1"/>
  <headerFooter alignWithMargins="0">
    <oddHeader>&amp;L&amp;P&amp;C&amp;"Arial CE,Tučné"&amp;12 PŘÍJMY Z HAZARDU
&amp;RPříloha č. 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daň.příjmy </vt:lpstr>
      <vt:lpstr>hazard</vt:lpstr>
    </vt:vector>
  </TitlesOfParts>
  <Company>MMO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Šteyerová Dagmar</cp:lastModifiedBy>
  <cp:lastPrinted>2015-04-22T11:10:01Z</cp:lastPrinted>
  <dcterms:created xsi:type="dcterms:W3CDTF">2004-08-25T14:49:53Z</dcterms:created>
  <dcterms:modified xsi:type="dcterms:W3CDTF">2015-04-22T11:10:14Z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-1413984695</vt:i4>
  </property>
  <property fmtid="{D5CDD505-2E9C-101B-9397-08002B2CF9AE}" pid="3" name="_EmailSubject">
    <vt:lpwstr>Daňové příjmy 8/2009</vt:lpwstr>
  </property>
  <property fmtid="{D5CDD505-2E9C-101B-9397-08002B2CF9AE}" pid="4" name="_AuthorEmail">
    <vt:lpwstr>Andrea.Hlavkova@opava-city.cz</vt:lpwstr>
  </property>
  <property fmtid="{D5CDD505-2E9C-101B-9397-08002B2CF9AE}" pid="5" name="_AuthorEmailDisplayName">
    <vt:lpwstr>Hlávková Andrea</vt:lpwstr>
  </property>
  <property fmtid="{D5CDD505-2E9C-101B-9397-08002B2CF9AE}" pid="6" name="_ReviewingToolsShownOnce">
    <vt:lpwstr/>
  </property>
</Properties>
</file>