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40" windowWidth="15600" windowHeight="10935"/>
  </bookViews>
  <sheets>
    <sheet name="Tab. č. 1 Plán N a V DS." sheetId="3" r:id="rId1"/>
    <sheet name="personál" sheetId="10" r:id="rId2"/>
  </sheets>
  <calcPr calcId="125725"/>
</workbook>
</file>

<file path=xl/calcChain.xml><?xml version="1.0" encoding="utf-8"?>
<calcChain xmlns="http://schemas.openxmlformats.org/spreadsheetml/2006/main">
  <c r="N19" i="10"/>
  <c r="G19"/>
  <c r="I23"/>
  <c r="M22"/>
  <c r="M19"/>
  <c r="M18"/>
  <c r="M17"/>
  <c r="M16"/>
  <c r="M15"/>
  <c r="K19"/>
  <c r="K18"/>
  <c r="K17"/>
  <c r="K16"/>
  <c r="K15"/>
  <c r="J19"/>
  <c r="J18"/>
  <c r="J17"/>
  <c r="J16"/>
  <c r="J15"/>
  <c r="G31" i="3"/>
  <c r="G30"/>
  <c r="G22"/>
  <c r="G21"/>
  <c r="G18"/>
  <c r="G17"/>
  <c r="G16"/>
  <c r="G12"/>
  <c r="G11"/>
  <c r="G10"/>
  <c r="G14"/>
  <c r="G15"/>
  <c r="G13"/>
  <c r="G9"/>
  <c r="G18" i="10"/>
  <c r="D20" i="3" l="1"/>
  <c r="F9" l="1"/>
  <c r="H27"/>
  <c r="I27" s="1"/>
  <c r="D25"/>
  <c r="I26"/>
  <c r="B17" i="10"/>
  <c r="F17" s="1"/>
  <c r="E7" i="3"/>
  <c r="D8"/>
  <c r="D7" s="1"/>
  <c r="G29" l="1"/>
  <c r="I17" i="10"/>
  <c r="F7" i="3"/>
  <c r="G17" i="10"/>
  <c r="H17" s="1"/>
  <c r="I18" i="3"/>
  <c r="F18"/>
  <c r="G23"/>
  <c r="I12"/>
  <c r="H17"/>
  <c r="I16"/>
  <c r="I15"/>
  <c r="I14"/>
  <c r="I13"/>
  <c r="I11"/>
  <c r="I10"/>
  <c r="G20" l="1"/>
  <c r="N17" i="10"/>
  <c r="O17" s="1"/>
  <c r="I9" i="3"/>
  <c r="G8"/>
  <c r="G7" s="1"/>
  <c r="G25" l="1"/>
  <c r="G19" l="1"/>
  <c r="G32" s="1"/>
  <c r="I30"/>
  <c r="I23" l="1"/>
  <c r="E22" i="10" l="1"/>
  <c r="D22"/>
  <c r="C22"/>
  <c r="B15" l="1"/>
  <c r="G15" s="1"/>
  <c r="B16"/>
  <c r="F16" s="1"/>
  <c r="B18"/>
  <c r="F18" s="1"/>
  <c r="B19"/>
  <c r="F19" s="1"/>
  <c r="L22"/>
  <c r="K22"/>
  <c r="J22"/>
  <c r="I19"/>
  <c r="I18"/>
  <c r="I16"/>
  <c r="I15"/>
  <c r="N15" l="1"/>
  <c r="O15" s="1"/>
  <c r="F15"/>
  <c r="N16"/>
  <c r="O16" s="1"/>
  <c r="N18"/>
  <c r="O18" s="1"/>
  <c r="O19"/>
  <c r="G16"/>
  <c r="B22"/>
  <c r="F22" s="1"/>
  <c r="I22"/>
  <c r="N22" l="1"/>
  <c r="O22"/>
  <c r="O24" s="1"/>
  <c r="H15"/>
  <c r="H18"/>
  <c r="H19"/>
  <c r="G22"/>
  <c r="H16"/>
  <c r="I24"/>
  <c r="B24"/>
  <c r="H22" l="1"/>
  <c r="I31" i="3"/>
  <c r="F31"/>
  <c r="F30"/>
  <c r="H29"/>
  <c r="E29"/>
  <c r="D29"/>
  <c r="F28"/>
  <c r="F27"/>
  <c r="F26"/>
  <c r="H25"/>
  <c r="H19" s="1"/>
  <c r="E25"/>
  <c r="I24"/>
  <c r="F24"/>
  <c r="F23"/>
  <c r="I22"/>
  <c r="F22"/>
  <c r="I21"/>
  <c r="F21"/>
  <c r="H20"/>
  <c r="E20"/>
  <c r="I17"/>
  <c r="F17"/>
  <c r="F16"/>
  <c r="F15"/>
  <c r="F14"/>
  <c r="F13"/>
  <c r="F12"/>
  <c r="F11"/>
  <c r="F10"/>
  <c r="H7"/>
  <c r="I7" s="1"/>
  <c r="E19" l="1"/>
  <c r="D19"/>
  <c r="D32" s="1"/>
  <c r="E32"/>
  <c r="F20"/>
  <c r="I20"/>
  <c r="H24" i="10"/>
  <c r="F25" i="3"/>
  <c r="I25"/>
  <c r="K26"/>
  <c r="K28"/>
  <c r="F8"/>
  <c r="K12"/>
  <c r="J26"/>
  <c r="J28"/>
  <c r="J14"/>
  <c r="I8"/>
  <c r="F29"/>
  <c r="J27"/>
  <c r="J15"/>
  <c r="I29"/>
  <c r="K27"/>
  <c r="K17"/>
  <c r="K16"/>
  <c r="K13"/>
  <c r="K14"/>
  <c r="K15"/>
  <c r="K11"/>
  <c r="K10"/>
  <c r="K9"/>
  <c r="J17"/>
  <c r="J16"/>
  <c r="J13"/>
  <c r="J12"/>
  <c r="J11"/>
  <c r="J9"/>
  <c r="J10"/>
  <c r="J25" l="1"/>
  <c r="F32"/>
  <c r="J18"/>
  <c r="K18"/>
  <c r="K25"/>
  <c r="K8"/>
  <c r="F19"/>
  <c r="H32" s="1"/>
  <c r="I32" s="1"/>
  <c r="J8"/>
  <c r="J29"/>
  <c r="K20"/>
  <c r="K29"/>
  <c r="J20"/>
  <c r="I19" l="1"/>
  <c r="K7"/>
  <c r="J7"/>
  <c r="J19" l="1"/>
  <c r="K19"/>
  <c r="J32"/>
  <c r="K32"/>
</calcChain>
</file>

<file path=xl/sharedStrings.xml><?xml version="1.0" encoding="utf-8"?>
<sst xmlns="http://schemas.openxmlformats.org/spreadsheetml/2006/main" count="95" uniqueCount="77">
  <si>
    <t>Finanční výnosy</t>
  </si>
  <si>
    <t>Výnosy celkem (účtová třída 6xx)</t>
  </si>
  <si>
    <t>Finanční náklady</t>
  </si>
  <si>
    <t>Odpisy dlouhodobého majetku</t>
  </si>
  <si>
    <t>Zákonné sociální náklady</t>
  </si>
  <si>
    <t>Zákonné sociální pojištění</t>
  </si>
  <si>
    <t>Mzdové náklady</t>
  </si>
  <si>
    <t>Ostatní služby</t>
  </si>
  <si>
    <t>Opravy a udržování</t>
  </si>
  <si>
    <t>Spotřeba energie</t>
  </si>
  <si>
    <t xml:space="preserve">Spotřeba materiálu </t>
  </si>
  <si>
    <t>Náklady z činnosti</t>
  </si>
  <si>
    <t>Náklady celkem (účtová třída 5xx)</t>
  </si>
  <si>
    <t>A.</t>
  </si>
  <si>
    <t>Celkem</t>
  </si>
  <si>
    <t>Název položky</t>
  </si>
  <si>
    <t>v tis. Kč</t>
  </si>
  <si>
    <t>dotace na provoz (dříve MPSV)</t>
  </si>
  <si>
    <t xml:space="preserve">     výnosy z příspěvků na péči</t>
  </si>
  <si>
    <t>Výnosy z prodeje služeb:</t>
  </si>
  <si>
    <t>Členění</t>
  </si>
  <si>
    <t>podle</t>
  </si>
  <si>
    <t>z toho:</t>
  </si>
  <si>
    <t>potřeby</t>
  </si>
  <si>
    <t>odměny</t>
  </si>
  <si>
    <t>CELKEM</t>
  </si>
  <si>
    <t>PSS</t>
  </si>
  <si>
    <t>soc. prac.</t>
  </si>
  <si>
    <t>Zpracoval (a):</t>
  </si>
  <si>
    <t>Kuhejdová Doris</t>
  </si>
  <si>
    <t xml:space="preserve">Datum: </t>
  </si>
  <si>
    <t>OON</t>
  </si>
  <si>
    <t>úhrnem</t>
  </si>
  <si>
    <t>Název organizace: Česká provincie Kongregace Dcer Božské Lásky</t>
  </si>
  <si>
    <t>prostředky</t>
  </si>
  <si>
    <t>na mzdy</t>
  </si>
  <si>
    <t>mzda</t>
  </si>
  <si>
    <t>účetní odpisy</t>
  </si>
  <si>
    <t>měsíční</t>
  </si>
  <si>
    <t>Průměná</t>
  </si>
  <si>
    <t xml:space="preserve">     výnosy z prodeje služeb </t>
  </si>
  <si>
    <t>IČ: 00494453</t>
  </si>
  <si>
    <r>
      <t xml:space="preserve">Rozdíl mezi plány hodnoceného a předchozího roku </t>
    </r>
    <r>
      <rPr>
        <sz val="9"/>
        <rFont val="Calibri"/>
        <family val="2"/>
        <charset val="238"/>
      </rPr>
      <t>*)</t>
    </r>
  </si>
  <si>
    <t xml:space="preserve">zákonné </t>
  </si>
  <si>
    <t>odvody</t>
  </si>
  <si>
    <t>měsíční rozpočet</t>
  </si>
  <si>
    <t>dotace SMO 25%</t>
  </si>
  <si>
    <t xml:space="preserve">     výnosy za stravování (klienti+zaměstnanci)</t>
  </si>
  <si>
    <t xml:space="preserve">Zpracoval (a): Kuhejdová Doris </t>
  </si>
  <si>
    <t>Personál - Plán objemu prostředků na mzdy</t>
  </si>
  <si>
    <t>dotace celkem</t>
  </si>
  <si>
    <t>66.</t>
  </si>
  <si>
    <t>67..</t>
  </si>
  <si>
    <t>53.</t>
  </si>
  <si>
    <t>zřizovatel příspěvek</t>
  </si>
  <si>
    <t>dary</t>
  </si>
  <si>
    <t xml:space="preserve">Hlavní činnost </t>
  </si>
  <si>
    <t>B.</t>
  </si>
  <si>
    <t>C.</t>
  </si>
  <si>
    <t>zúčtování transferu</t>
  </si>
  <si>
    <t>úhrady zdravotních pojišťoven</t>
  </si>
  <si>
    <t xml:space="preserve">1. PLÁN NÁKLADŮ A VÝNOSŮ </t>
  </si>
  <si>
    <t>spec.pedag</t>
  </si>
  <si>
    <t>mzdy</t>
  </si>
  <si>
    <t>celkem  v tis. Kč</t>
  </si>
  <si>
    <t>plán na měsíc - průměrně</t>
  </si>
  <si>
    <t>účet</t>
  </si>
  <si>
    <t>POČET ZAMĚS</t>
  </si>
  <si>
    <t>Hospodářský výsledek</t>
  </si>
  <si>
    <t>Denní stacionář pro seniory, osoby zdravotně postižené a osoby s poruchami autistického spektra.</t>
  </si>
  <si>
    <t>Datum 29.3.2018</t>
  </si>
  <si>
    <t>THP-správa</t>
  </si>
  <si>
    <t>rozpočet 7. -12. 2018</t>
  </si>
  <si>
    <t>Denní stacionář-Domovinka                              osoby se ZP  a osoby  s poruchou autistického spektra.</t>
  </si>
  <si>
    <t>provoz - PO - Pá   8,00-14,00 hod-  10 klientů</t>
  </si>
  <si>
    <t>pololetí</t>
  </si>
  <si>
    <t>soc. vedoucí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</si>
</sst>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dd/mm/yy"/>
  </numFmts>
  <fonts count="35">
    <font>
      <sz val="10"/>
      <name val="Times New Roman CE"/>
      <charset val="238"/>
    </font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</font>
    <font>
      <b/>
      <sz val="9"/>
      <name val="Arial"/>
      <family val="2"/>
      <charset val="238"/>
    </font>
    <font>
      <sz val="10"/>
      <color rgb="FF00B050"/>
      <name val="Times New Roman CE"/>
      <charset val="238"/>
    </font>
    <font>
      <sz val="10"/>
      <color rgb="FF00B050"/>
      <name val="Tahoma"/>
      <family val="2"/>
      <charset val="238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9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</font>
    <font>
      <b/>
      <sz val="9"/>
      <name val="Tahoma"/>
      <family val="2"/>
    </font>
    <font>
      <b/>
      <sz val="9"/>
      <name val="Times New Roman CE"/>
      <charset val="238"/>
    </font>
    <font>
      <sz val="9"/>
      <name val="Calibri"/>
      <family val="2"/>
      <charset val="238"/>
    </font>
    <font>
      <sz val="9"/>
      <name val="Times New Roman CE"/>
      <charset val="238"/>
    </font>
    <font>
      <b/>
      <sz val="9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Tahoma"/>
      <family val="2"/>
      <charset val="238"/>
    </font>
    <font>
      <b/>
      <sz val="8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8"/>
      <name val="Times New Roman CE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2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2" fontId="2" fillId="2" borderId="0" xfId="1" applyNumberFormat="1" applyFont="1" applyFill="1" applyBorder="1" applyAlignment="1" applyProtection="1">
      <alignment horizontal="right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Protection="1"/>
    <xf numFmtId="0" fontId="4" fillId="2" borderId="42" xfId="0" applyFont="1" applyFill="1" applyBorder="1" applyProtection="1"/>
    <xf numFmtId="0" fontId="0" fillId="0" borderId="40" xfId="0" applyFont="1" applyBorder="1" applyAlignment="1" applyProtection="1">
      <protection locked="0"/>
    </xf>
    <xf numFmtId="0" fontId="0" fillId="0" borderId="30" xfId="0" applyFont="1" applyBorder="1" applyAlignment="1" applyProtection="1">
      <protection locked="0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/>
    <xf numFmtId="3" fontId="11" fillId="0" borderId="0" xfId="2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horizontal="center"/>
    </xf>
    <xf numFmtId="3" fontId="6" fillId="0" borderId="0" xfId="2" applyNumberFormat="1" applyFont="1" applyFill="1" applyBorder="1" applyAlignment="1" applyProtection="1">
      <alignment horizontal="center"/>
      <protection hidden="1"/>
    </xf>
    <xf numFmtId="3" fontId="6" fillId="0" borderId="0" xfId="2" applyNumberFormat="1" applyFont="1" applyFill="1" applyBorder="1" applyAlignment="1" applyProtection="1">
      <alignment horizontal="left"/>
      <protection hidden="1"/>
    </xf>
    <xf numFmtId="3" fontId="6" fillId="0" borderId="0" xfId="2" applyNumberFormat="1" applyFont="1" applyFill="1" applyBorder="1" applyProtection="1">
      <protection hidden="1"/>
    </xf>
    <xf numFmtId="3" fontId="6" fillId="0" borderId="0" xfId="2" applyNumberFormat="1" applyFont="1" applyFill="1" applyBorder="1" applyAlignment="1" applyProtection="1">
      <alignment wrapText="1"/>
      <protection hidden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 applyBorder="1"/>
    <xf numFmtId="3" fontId="7" fillId="6" borderId="7" xfId="2" applyNumberFormat="1" applyFont="1" applyFill="1" applyBorder="1" applyAlignment="1" applyProtection="1">
      <alignment horizontal="left"/>
      <protection hidden="1"/>
    </xf>
    <xf numFmtId="3" fontId="7" fillId="6" borderId="36" xfId="2" applyNumberFormat="1" applyFont="1" applyFill="1" applyBorder="1" applyProtection="1">
      <protection hidden="1"/>
    </xf>
    <xf numFmtId="3" fontId="7" fillId="6" borderId="42" xfId="2" applyNumberFormat="1" applyFont="1" applyFill="1" applyBorder="1" applyAlignment="1" applyProtection="1">
      <alignment horizontal="centerContinuous"/>
      <protection hidden="1"/>
    </xf>
    <xf numFmtId="0" fontId="11" fillId="0" borderId="0" xfId="0" applyFont="1" applyBorder="1"/>
    <xf numFmtId="4" fontId="11" fillId="0" borderId="0" xfId="0" applyNumberFormat="1" applyFont="1" applyBorder="1"/>
    <xf numFmtId="0" fontId="8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4" fontId="0" fillId="0" borderId="0" xfId="0" applyNumberFormat="1" applyProtection="1"/>
    <xf numFmtId="0" fontId="4" fillId="2" borderId="0" xfId="0" applyFont="1" applyFill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42" xfId="0" applyFont="1" applyBorder="1" applyAlignment="1" applyProtection="1">
      <protection locked="0"/>
    </xf>
    <xf numFmtId="3" fontId="7" fillId="6" borderId="42" xfId="2" applyNumberFormat="1" applyFont="1" applyFill="1" applyBorder="1" applyAlignment="1" applyProtection="1">
      <alignment horizontal="center"/>
      <protection hidden="1"/>
    </xf>
    <xf numFmtId="3" fontId="7" fillId="6" borderId="57" xfId="2" applyNumberFormat="1" applyFont="1" applyFill="1" applyBorder="1" applyAlignment="1" applyProtection="1">
      <alignment horizontal="centerContinuous"/>
      <protection hidden="1"/>
    </xf>
    <xf numFmtId="0" fontId="3" fillId="2" borderId="0" xfId="0" applyFont="1" applyFill="1" applyProtection="1">
      <protection locked="0"/>
    </xf>
    <xf numFmtId="4" fontId="14" fillId="7" borderId="12" xfId="1" applyNumberFormat="1" applyFont="1" applyFill="1" applyBorder="1" applyAlignment="1" applyProtection="1">
      <alignment horizontal="right" wrapText="1"/>
    </xf>
    <xf numFmtId="4" fontId="14" fillId="7" borderId="24" xfId="1" applyNumberFormat="1" applyFont="1" applyFill="1" applyBorder="1" applyAlignment="1" applyProtection="1">
      <alignment horizontal="right" wrapText="1"/>
    </xf>
    <xf numFmtId="4" fontId="14" fillId="3" borderId="8" xfId="1" applyNumberFormat="1" applyFont="1" applyFill="1" applyBorder="1" applyAlignment="1" applyProtection="1">
      <alignment horizontal="right" wrapText="1"/>
    </xf>
    <xf numFmtId="4" fontId="14" fillId="3" borderId="22" xfId="1" applyNumberFormat="1" applyFont="1" applyFill="1" applyBorder="1" applyAlignment="1" applyProtection="1">
      <alignment horizontal="right" wrapText="1"/>
    </xf>
    <xf numFmtId="1" fontId="16" fillId="2" borderId="8" xfId="1" applyNumberFormat="1" applyFont="1" applyFill="1" applyBorder="1" applyAlignment="1" applyProtection="1">
      <alignment horizontal="right" vertical="center"/>
    </xf>
    <xf numFmtId="0" fontId="16" fillId="2" borderId="7" xfId="1" applyFont="1" applyFill="1" applyBorder="1" applyAlignment="1" applyProtection="1">
      <alignment wrapText="1"/>
    </xf>
    <xf numFmtId="4" fontId="16" fillId="2" borderId="8" xfId="1" applyNumberFormat="1" applyFont="1" applyFill="1" applyBorder="1" applyAlignment="1" applyProtection="1">
      <alignment horizontal="right" wrapText="1"/>
    </xf>
    <xf numFmtId="1" fontId="16" fillId="2" borderId="18" xfId="1" applyNumberFormat="1" applyFont="1" applyFill="1" applyBorder="1" applyAlignment="1" applyProtection="1">
      <alignment horizontal="right" vertical="center"/>
    </xf>
    <xf numFmtId="0" fontId="16" fillId="2" borderId="21" xfId="1" applyFont="1" applyFill="1" applyBorder="1" applyAlignment="1" applyProtection="1">
      <alignment wrapText="1"/>
    </xf>
    <xf numFmtId="4" fontId="16" fillId="2" borderId="18" xfId="1" applyNumberFormat="1" applyFont="1" applyFill="1" applyBorder="1" applyAlignment="1" applyProtection="1">
      <alignment horizontal="right" wrapText="1"/>
    </xf>
    <xf numFmtId="0" fontId="16" fillId="2" borderId="18" xfId="1" applyNumberFormat="1" applyFont="1" applyFill="1" applyBorder="1" applyAlignment="1" applyProtection="1">
      <alignment horizontal="right" vertical="center"/>
    </xf>
    <xf numFmtId="0" fontId="14" fillId="2" borderId="21" xfId="1" applyFont="1" applyFill="1" applyBorder="1" applyAlignment="1" applyProtection="1">
      <alignment wrapText="1"/>
    </xf>
    <xf numFmtId="4" fontId="14" fillId="2" borderId="18" xfId="1" applyNumberFormat="1" applyFont="1" applyFill="1" applyBorder="1" applyAlignment="1" applyProtection="1">
      <alignment horizontal="right" wrapText="1"/>
    </xf>
    <xf numFmtId="4" fontId="14" fillId="5" borderId="18" xfId="1" applyNumberFormat="1" applyFont="1" applyFill="1" applyBorder="1" applyAlignment="1" applyProtection="1">
      <alignment horizontal="right" wrapText="1"/>
    </xf>
    <xf numFmtId="4" fontId="14" fillId="5" borderId="16" xfId="1" applyNumberFormat="1" applyFont="1" applyFill="1" applyBorder="1" applyAlignment="1" applyProtection="1">
      <alignment horizontal="right" wrapText="1"/>
    </xf>
    <xf numFmtId="4" fontId="16" fillId="4" borderId="31" xfId="1" applyNumberFormat="1" applyFont="1" applyFill="1" applyBorder="1" applyAlignment="1" applyProtection="1">
      <alignment horizontal="right" wrapText="1"/>
    </xf>
    <xf numFmtId="4" fontId="14" fillId="5" borderId="30" xfId="1" applyNumberFormat="1" applyFont="1" applyFill="1" applyBorder="1" applyAlignment="1" applyProtection="1">
      <alignment horizontal="right" wrapText="1"/>
    </xf>
    <xf numFmtId="4" fontId="14" fillId="7" borderId="31" xfId="1" applyNumberFormat="1" applyFont="1" applyFill="1" applyBorder="1" applyAlignment="1" applyProtection="1">
      <alignment horizontal="right" wrapText="1"/>
    </xf>
    <xf numFmtId="4" fontId="14" fillId="7" borderId="16" xfId="1" applyNumberFormat="1" applyFont="1" applyFill="1" applyBorder="1" applyAlignment="1" applyProtection="1">
      <alignment horizontal="right" wrapText="1"/>
    </xf>
    <xf numFmtId="4" fontId="14" fillId="0" borderId="13" xfId="1" applyNumberFormat="1" applyFont="1" applyFill="1" applyBorder="1" applyAlignment="1" applyProtection="1">
      <alignment horizontal="right" wrapText="1"/>
    </xf>
    <xf numFmtId="4" fontId="16" fillId="4" borderId="30" xfId="1" applyNumberFormat="1" applyFont="1" applyFill="1" applyBorder="1" applyAlignment="1" applyProtection="1">
      <alignment horizontal="right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4" fontId="14" fillId="0" borderId="16" xfId="1" applyNumberFormat="1" applyFont="1" applyFill="1" applyBorder="1" applyAlignment="1" applyProtection="1">
      <alignment horizontal="right" wrapText="1"/>
    </xf>
    <xf numFmtId="4" fontId="14" fillId="5" borderId="13" xfId="1" applyNumberFormat="1" applyFont="1" applyFill="1" applyBorder="1" applyAlignment="1" applyProtection="1">
      <alignment horizontal="right" wrapText="1"/>
    </xf>
    <xf numFmtId="4" fontId="14" fillId="8" borderId="12" xfId="1" applyNumberFormat="1" applyFont="1" applyFill="1" applyBorder="1" applyAlignment="1" applyProtection="1">
      <alignment horizontal="right" wrapText="1"/>
    </xf>
    <xf numFmtId="4" fontId="14" fillId="8" borderId="24" xfId="1" applyNumberFormat="1" applyFont="1" applyFill="1" applyBorder="1" applyAlignment="1" applyProtection="1">
      <alignment horizontal="right" wrapText="1"/>
    </xf>
    <xf numFmtId="4" fontId="23" fillId="5" borderId="30" xfId="1" applyNumberFormat="1" applyFont="1" applyFill="1" applyBorder="1" applyAlignment="1" applyProtection="1">
      <alignment horizontal="right" wrapText="1"/>
    </xf>
    <xf numFmtId="4" fontId="23" fillId="5" borderId="13" xfId="1" applyNumberFormat="1" applyFont="1" applyFill="1" applyBorder="1" applyAlignment="1" applyProtection="1">
      <alignment horizontal="right" wrapText="1"/>
    </xf>
    <xf numFmtId="0" fontId="4" fillId="2" borderId="43" xfId="0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2" borderId="0" xfId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4" fontId="8" fillId="0" borderId="0" xfId="0" applyNumberFormat="1" applyFont="1" applyBorder="1" applyAlignment="1" applyProtection="1">
      <alignment wrapText="1"/>
      <protection locked="0"/>
    </xf>
    <xf numFmtId="4" fontId="25" fillId="0" borderId="0" xfId="0" applyNumberFormat="1" applyFont="1" applyBorder="1" applyAlignment="1" applyProtection="1">
      <protection locked="0"/>
    </xf>
    <xf numFmtId="0" fontId="25" fillId="0" borderId="0" xfId="0" applyFont="1" applyBorder="1" applyAlignment="1" applyProtection="1">
      <protection locked="0"/>
    </xf>
    <xf numFmtId="1" fontId="16" fillId="2" borderId="60" xfId="1" applyNumberFormat="1" applyFont="1" applyFill="1" applyBorder="1" applyAlignment="1" applyProtection="1">
      <alignment horizontal="right" vertical="center"/>
    </xf>
    <xf numFmtId="1" fontId="16" fillId="2" borderId="38" xfId="1" applyNumberFormat="1" applyFont="1" applyFill="1" applyBorder="1" applyAlignment="1" applyProtection="1">
      <alignment horizontal="right" vertical="center"/>
    </xf>
    <xf numFmtId="14" fontId="4" fillId="2" borderId="0" xfId="0" applyNumberFormat="1" applyFont="1" applyFill="1" applyBorder="1" applyAlignment="1" applyProtection="1">
      <protection locked="0"/>
    </xf>
    <xf numFmtId="0" fontId="14" fillId="0" borderId="38" xfId="1" applyFont="1" applyFill="1" applyBorder="1" applyAlignment="1" applyProtection="1">
      <alignment horizontal="left" wrapText="1"/>
    </xf>
    <xf numFmtId="3" fontId="0" fillId="0" borderId="0" xfId="0" applyNumberFormat="1" applyProtection="1"/>
    <xf numFmtId="4" fontId="23" fillId="9" borderId="24" xfId="1" applyNumberFormat="1" applyFont="1" applyFill="1" applyBorder="1" applyAlignment="1" applyProtection="1">
      <alignment horizontal="right" wrapText="1"/>
    </xf>
    <xf numFmtId="4" fontId="23" fillId="9" borderId="55" xfId="1" applyNumberFormat="1" applyFont="1" applyFill="1" applyBorder="1" applyAlignment="1" applyProtection="1">
      <alignment horizontal="right" wrapText="1"/>
    </xf>
    <xf numFmtId="0" fontId="16" fillId="2" borderId="6" xfId="1" applyFont="1" applyFill="1" applyBorder="1" applyAlignment="1" applyProtection="1">
      <alignment horizontal="center" wrapText="1"/>
    </xf>
    <xf numFmtId="0" fontId="16" fillId="2" borderId="60" xfId="1" applyFont="1" applyFill="1" applyBorder="1" applyAlignment="1" applyProtection="1">
      <alignment horizontal="center" wrapText="1"/>
    </xf>
    <xf numFmtId="0" fontId="14" fillId="2" borderId="60" xfId="1" applyFont="1" applyFill="1" applyBorder="1" applyAlignment="1" applyProtection="1">
      <alignment horizontal="center" wrapText="1"/>
    </xf>
    <xf numFmtId="0" fontId="16" fillId="0" borderId="38" xfId="1" applyFont="1" applyFill="1" applyBorder="1" applyAlignment="1" applyProtection="1">
      <alignment horizontal="center" wrapText="1"/>
    </xf>
    <xf numFmtId="0" fontId="14" fillId="2" borderId="41" xfId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Fill="1" applyBorder="1"/>
    <xf numFmtId="4" fontId="6" fillId="0" borderId="0" xfId="0" applyNumberFormat="1" applyFont="1" applyFill="1" applyBorder="1"/>
    <xf numFmtId="3" fontId="6" fillId="0" borderId="0" xfId="0" applyNumberFormat="1" applyFont="1" applyFill="1" applyBorder="1"/>
    <xf numFmtId="4" fontId="11" fillId="0" borderId="0" xfId="0" applyNumberFormat="1" applyFont="1" applyFill="1" applyBorder="1"/>
    <xf numFmtId="3" fontId="11" fillId="0" borderId="0" xfId="0" applyNumberFormat="1" applyFont="1" applyFill="1" applyBorder="1"/>
    <xf numFmtId="0" fontId="0" fillId="0" borderId="0" xfId="0" applyFill="1" applyBorder="1"/>
    <xf numFmtId="3" fontId="11" fillId="0" borderId="0" xfId="2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/>
    </xf>
    <xf numFmtId="3" fontId="7" fillId="0" borderId="0" xfId="2" applyNumberFormat="1" applyFont="1" applyFill="1" applyBorder="1" applyAlignment="1" applyProtection="1">
      <alignment horizontal="center"/>
      <protection hidden="1"/>
    </xf>
    <xf numFmtId="3" fontId="7" fillId="0" borderId="0" xfId="2" applyNumberFormat="1" applyFont="1" applyFill="1" applyBorder="1" applyAlignment="1" applyProtection="1">
      <alignment horizontal="left"/>
      <protection hidden="1"/>
    </xf>
    <xf numFmtId="3" fontId="7" fillId="0" borderId="0" xfId="2" applyNumberFormat="1" applyFont="1" applyFill="1" applyBorder="1" applyProtection="1">
      <protection hidden="1"/>
    </xf>
    <xf numFmtId="4" fontId="7" fillId="0" borderId="0" xfId="0" applyNumberFormat="1" applyFont="1" applyFill="1" applyBorder="1"/>
    <xf numFmtId="3" fontId="7" fillId="0" borderId="0" xfId="0" applyNumberFormat="1" applyFont="1" applyFill="1" applyBorder="1"/>
    <xf numFmtId="2" fontId="6" fillId="0" borderId="0" xfId="0" applyNumberFormat="1" applyFont="1" applyFill="1" applyBorder="1"/>
    <xf numFmtId="3" fontId="7" fillId="0" borderId="0" xfId="2" applyNumberFormat="1" applyFont="1" applyFill="1" applyBorder="1" applyAlignment="1" applyProtection="1">
      <alignment wrapText="1"/>
      <protection hidden="1"/>
    </xf>
    <xf numFmtId="4" fontId="0" fillId="0" borderId="0" xfId="0" applyNumberFormat="1" applyFill="1" applyBorder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wrapText="1"/>
    </xf>
    <xf numFmtId="0" fontId="25" fillId="0" borderId="0" xfId="0" applyFont="1" applyFill="1" applyBorder="1" applyProtection="1"/>
    <xf numFmtId="4" fontId="25" fillId="0" borderId="0" xfId="0" applyNumberFormat="1" applyFont="1" applyFill="1" applyBorder="1" applyProtection="1"/>
    <xf numFmtId="0" fontId="26" fillId="0" borderId="0" xfId="0" applyFont="1" applyFill="1" applyBorder="1" applyProtection="1"/>
    <xf numFmtId="3" fontId="25" fillId="0" borderId="0" xfId="0" applyNumberFormat="1" applyFont="1" applyFill="1" applyBorder="1" applyAlignment="1" applyProtection="1">
      <alignment wrapText="1"/>
    </xf>
    <xf numFmtId="0" fontId="8" fillId="0" borderId="0" xfId="0" applyFont="1" applyFill="1" applyBorder="1" applyProtection="1"/>
    <xf numFmtId="0" fontId="3" fillId="0" borderId="0" xfId="0" applyFont="1" applyFill="1" applyBorder="1" applyProtection="1"/>
    <xf numFmtId="4" fontId="13" fillId="0" borderId="0" xfId="0" applyNumberFormat="1" applyFont="1" applyFill="1" applyBorder="1" applyAlignment="1" applyProtection="1">
      <alignment wrapText="1"/>
    </xf>
    <xf numFmtId="1" fontId="14" fillId="0" borderId="38" xfId="1" applyNumberFormat="1" applyFont="1" applyFill="1" applyBorder="1" applyAlignment="1" applyProtection="1">
      <alignment horizontal="left" vertical="center"/>
    </xf>
    <xf numFmtId="3" fontId="2" fillId="2" borderId="0" xfId="1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Protection="1">
      <protection locked="0"/>
    </xf>
    <xf numFmtId="1" fontId="17" fillId="0" borderId="60" xfId="1" applyNumberFormat="1" applyFont="1" applyFill="1" applyBorder="1" applyAlignment="1" applyProtection="1">
      <alignment horizontal="center" vertical="center"/>
    </xf>
    <xf numFmtId="1" fontId="15" fillId="0" borderId="8" xfId="1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Border="1" applyProtection="1"/>
    <xf numFmtId="3" fontId="25" fillId="0" borderId="0" xfId="0" applyNumberFormat="1" applyFont="1" applyFill="1" applyBorder="1" applyProtection="1"/>
    <xf numFmtId="3" fontId="16" fillId="2" borderId="8" xfId="1" applyNumberFormat="1" applyFont="1" applyFill="1" applyBorder="1" applyAlignment="1" applyProtection="1">
      <alignment horizontal="right" wrapText="1"/>
      <protection locked="0"/>
    </xf>
    <xf numFmtId="3" fontId="16" fillId="2" borderId="23" xfId="1" applyNumberFormat="1" applyFont="1" applyFill="1" applyBorder="1" applyAlignment="1" applyProtection="1">
      <alignment horizontal="right" wrapText="1"/>
      <protection locked="0"/>
    </xf>
    <xf numFmtId="3" fontId="16" fillId="2" borderId="22" xfId="1" applyNumberFormat="1" applyFont="1" applyFill="1" applyBorder="1" applyAlignment="1" applyProtection="1">
      <alignment horizontal="right" wrapText="1"/>
    </xf>
    <xf numFmtId="3" fontId="16" fillId="2" borderId="36" xfId="1" applyNumberFormat="1" applyFont="1" applyFill="1" applyBorder="1" applyAlignment="1" applyProtection="1">
      <alignment horizontal="right" wrapText="1"/>
      <protection locked="0"/>
    </xf>
    <xf numFmtId="3" fontId="16" fillId="2" borderId="18" xfId="1" applyNumberFormat="1" applyFont="1" applyFill="1" applyBorder="1" applyAlignment="1" applyProtection="1">
      <alignment horizontal="right" wrapText="1"/>
      <protection locked="0"/>
    </xf>
    <xf numFmtId="3" fontId="16" fillId="2" borderId="16" xfId="1" applyNumberFormat="1" applyFont="1" applyFill="1" applyBorder="1" applyAlignment="1" applyProtection="1">
      <alignment horizontal="right" wrapText="1"/>
    </xf>
    <xf numFmtId="3" fontId="16" fillId="2" borderId="19" xfId="1" applyNumberFormat="1" applyFont="1" applyFill="1" applyBorder="1" applyAlignment="1" applyProtection="1">
      <alignment horizontal="right" wrapText="1"/>
      <protection locked="0"/>
    </xf>
    <xf numFmtId="3" fontId="14" fillId="2" borderId="18" xfId="1" applyNumberFormat="1" applyFont="1" applyFill="1" applyBorder="1" applyAlignment="1" applyProtection="1">
      <alignment horizontal="right" wrapText="1"/>
      <protection locked="0"/>
    </xf>
    <xf numFmtId="3" fontId="14" fillId="2" borderId="19" xfId="1" applyNumberFormat="1" applyFont="1" applyFill="1" applyBorder="1" applyAlignment="1" applyProtection="1">
      <alignment horizontal="right" wrapText="1"/>
      <protection locked="0"/>
    </xf>
    <xf numFmtId="3" fontId="14" fillId="2" borderId="16" xfId="1" applyNumberFormat="1" applyFont="1" applyFill="1" applyBorder="1" applyAlignment="1" applyProtection="1">
      <alignment horizontal="right" wrapText="1"/>
    </xf>
    <xf numFmtId="3" fontId="14" fillId="0" borderId="14" xfId="1" applyNumberFormat="1" applyFont="1" applyFill="1" applyBorder="1" applyAlignment="1" applyProtection="1">
      <alignment horizontal="right" wrapText="1"/>
    </xf>
    <xf numFmtId="3" fontId="14" fillId="0" borderId="15" xfId="1" applyNumberFormat="1" applyFont="1" applyFill="1" applyBorder="1" applyAlignment="1" applyProtection="1">
      <alignment horizontal="right" wrapText="1"/>
    </xf>
    <xf numFmtId="3" fontId="14" fillId="0" borderId="16" xfId="1" applyNumberFormat="1" applyFont="1" applyFill="1" applyBorder="1" applyAlignment="1" applyProtection="1">
      <alignment horizontal="right" wrapText="1"/>
    </xf>
    <xf numFmtId="3" fontId="14" fillId="0" borderId="30" xfId="1" applyNumberFormat="1" applyFont="1" applyFill="1" applyBorder="1" applyAlignment="1" applyProtection="1">
      <alignment horizontal="right" wrapText="1"/>
    </xf>
    <xf numFmtId="3" fontId="14" fillId="0" borderId="13" xfId="1" applyNumberFormat="1" applyFont="1" applyFill="1" applyBorder="1" applyAlignment="1" applyProtection="1">
      <alignment horizontal="right" wrapText="1"/>
    </xf>
    <xf numFmtId="0" fontId="27" fillId="0" borderId="0" xfId="0" applyFont="1" applyFill="1" applyBorder="1" applyAlignment="1">
      <alignment vertical="center"/>
    </xf>
    <xf numFmtId="0" fontId="27" fillId="0" borderId="0" xfId="0" applyFont="1"/>
    <xf numFmtId="16" fontId="6" fillId="0" borderId="0" xfId="0" applyNumberFormat="1" applyFont="1" applyFill="1" applyBorder="1"/>
    <xf numFmtId="3" fontId="24" fillId="0" borderId="0" xfId="0" applyNumberFormat="1" applyFont="1" applyFill="1" applyBorder="1" applyProtection="1"/>
    <xf numFmtId="0" fontId="7" fillId="6" borderId="34" xfId="0" applyFont="1" applyFill="1" applyBorder="1"/>
    <xf numFmtId="4" fontId="30" fillId="0" borderId="48" xfId="0" applyNumberFormat="1" applyFont="1" applyBorder="1"/>
    <xf numFmtId="4" fontId="30" fillId="0" borderId="5" xfId="0" applyNumberFormat="1" applyFont="1" applyBorder="1"/>
    <xf numFmtId="3" fontId="30" fillId="0" borderId="49" xfId="0" applyNumberFormat="1" applyFont="1" applyBorder="1"/>
    <xf numFmtId="4" fontId="30" fillId="0" borderId="20" xfId="0" applyNumberFormat="1" applyFont="1" applyBorder="1"/>
    <xf numFmtId="4" fontId="31" fillId="0" borderId="20" xfId="0" applyNumberFormat="1" applyFont="1" applyBorder="1"/>
    <xf numFmtId="3" fontId="30" fillId="0" borderId="21" xfId="0" applyNumberFormat="1" applyFont="1" applyBorder="1"/>
    <xf numFmtId="4" fontId="30" fillId="0" borderId="50" xfId="0" applyNumberFormat="1" applyFont="1" applyBorder="1"/>
    <xf numFmtId="4" fontId="30" fillId="0" borderId="19" xfId="0" applyNumberFormat="1" applyFont="1" applyBorder="1"/>
    <xf numFmtId="3" fontId="30" fillId="0" borderId="51" xfId="0" applyNumberFormat="1" applyFont="1" applyBorder="1"/>
    <xf numFmtId="4" fontId="30" fillId="6" borderId="53" xfId="0" applyNumberFormat="1" applyFont="1" applyFill="1" applyBorder="1"/>
    <xf numFmtId="4" fontId="30" fillId="6" borderId="46" xfId="0" applyNumberFormat="1" applyFont="1" applyFill="1" applyBorder="1"/>
    <xf numFmtId="3" fontId="30" fillId="6" borderId="54" xfId="0" applyNumberFormat="1" applyFont="1" applyFill="1" applyBorder="1"/>
    <xf numFmtId="3" fontId="30" fillId="6" borderId="29" xfId="0" applyNumberFormat="1" applyFont="1" applyFill="1" applyBorder="1"/>
    <xf numFmtId="3" fontId="30" fillId="6" borderId="62" xfId="0" applyNumberFormat="1" applyFont="1" applyFill="1" applyBorder="1"/>
    <xf numFmtId="0" fontId="30" fillId="6" borderId="29" xfId="0" applyFont="1" applyFill="1" applyBorder="1"/>
    <xf numFmtId="4" fontId="30" fillId="6" borderId="45" xfId="0" applyNumberFormat="1" applyFont="1" applyFill="1" applyBorder="1"/>
    <xf numFmtId="4" fontId="30" fillId="6" borderId="26" xfId="0" applyNumberFormat="1" applyFont="1" applyFill="1" applyBorder="1"/>
    <xf numFmtId="3" fontId="30" fillId="6" borderId="52" xfId="0" applyNumberFormat="1" applyFont="1" applyFill="1" applyBorder="1"/>
    <xf numFmtId="3" fontId="30" fillId="6" borderId="59" xfId="0" applyNumberFormat="1" applyFont="1" applyFill="1" applyBorder="1"/>
    <xf numFmtId="3" fontId="30" fillId="6" borderId="27" xfId="0" applyNumberFormat="1" applyFont="1" applyFill="1" applyBorder="1"/>
    <xf numFmtId="4" fontId="31" fillId="6" borderId="9" xfId="0" applyNumberFormat="1" applyFont="1" applyFill="1" applyBorder="1"/>
    <xf numFmtId="4" fontId="31" fillId="6" borderId="46" xfId="0" applyNumberFormat="1" applyFont="1" applyFill="1" applyBorder="1"/>
    <xf numFmtId="3" fontId="31" fillId="6" borderId="54" xfId="0" applyNumberFormat="1" applyFont="1" applyFill="1" applyBorder="1"/>
    <xf numFmtId="4" fontId="31" fillId="6" borderId="29" xfId="0" applyNumberFormat="1" applyFont="1" applyFill="1" applyBorder="1"/>
    <xf numFmtId="3" fontId="31" fillId="6" borderId="62" xfId="0" applyNumberFormat="1" applyFont="1" applyFill="1" applyBorder="1"/>
    <xf numFmtId="4" fontId="31" fillId="10" borderId="10" xfId="0" applyNumberFormat="1" applyFont="1" applyFill="1" applyBorder="1"/>
    <xf numFmtId="4" fontId="31" fillId="10" borderId="33" xfId="0" applyNumberFormat="1" applyFont="1" applyFill="1" applyBorder="1"/>
    <xf numFmtId="0" fontId="31" fillId="10" borderId="10" xfId="0" applyFont="1" applyFill="1" applyBorder="1"/>
    <xf numFmtId="0" fontId="31" fillId="10" borderId="33" xfId="0" applyFont="1" applyFill="1" applyBorder="1"/>
    <xf numFmtId="2" fontId="31" fillId="10" borderId="56" xfId="0" applyNumberFormat="1" applyFont="1" applyFill="1" applyBorder="1"/>
    <xf numFmtId="0" fontId="31" fillId="10" borderId="56" xfId="0" applyFont="1" applyFill="1" applyBorder="1"/>
    <xf numFmtId="2" fontId="31" fillId="10" borderId="10" xfId="0" applyNumberFormat="1" applyFont="1" applyFill="1" applyBorder="1"/>
    <xf numFmtId="0" fontId="31" fillId="10" borderId="29" xfId="0" applyFont="1" applyFill="1" applyBorder="1"/>
    <xf numFmtId="4" fontId="31" fillId="10" borderId="56" xfId="0" applyNumberFormat="1" applyFont="1" applyFill="1" applyBorder="1"/>
    <xf numFmtId="0" fontId="7" fillId="6" borderId="59" xfId="0" applyFont="1" applyFill="1" applyBorder="1" applyAlignment="1">
      <alignment horizontal="center"/>
    </xf>
    <xf numFmtId="3" fontId="7" fillId="6" borderId="0" xfId="2" applyNumberFormat="1" applyFont="1" applyFill="1" applyBorder="1" applyAlignment="1" applyProtection="1">
      <alignment horizontal="center"/>
      <protection hidden="1"/>
    </xf>
    <xf numFmtId="3" fontId="7" fillId="6" borderId="59" xfId="2" applyNumberFormat="1" applyFont="1" applyFill="1" applyBorder="1" applyAlignment="1" applyProtection="1">
      <alignment horizontal="center"/>
      <protection hidden="1"/>
    </xf>
    <xf numFmtId="3" fontId="7" fillId="6" borderId="29" xfId="2" applyNumberFormat="1" applyFont="1" applyFill="1" applyBorder="1" applyAlignment="1" applyProtection="1">
      <alignment horizontal="center"/>
      <protection hidden="1"/>
    </xf>
    <xf numFmtId="0" fontId="7" fillId="6" borderId="28" xfId="0" applyFont="1" applyFill="1" applyBorder="1" applyAlignment="1">
      <alignment horizontal="center"/>
    </xf>
    <xf numFmtId="3" fontId="7" fillId="6" borderId="44" xfId="2" applyNumberFormat="1" applyFont="1" applyFill="1" applyBorder="1" applyAlignment="1" applyProtection="1">
      <alignment horizontal="center"/>
      <protection hidden="1"/>
    </xf>
    <xf numFmtId="3" fontId="7" fillId="6" borderId="28" xfId="2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0" fontId="7" fillId="6" borderId="39" xfId="0" applyFont="1" applyFill="1" applyBorder="1" applyAlignment="1">
      <alignment horizontal="center"/>
    </xf>
    <xf numFmtId="0" fontId="30" fillId="0" borderId="63" xfId="0" applyFont="1" applyBorder="1"/>
    <xf numFmtId="0" fontId="30" fillId="0" borderId="64" xfId="0" applyFont="1" applyBorder="1"/>
    <xf numFmtId="0" fontId="30" fillId="0" borderId="64" xfId="0" applyFont="1" applyBorder="1" applyAlignment="1">
      <alignment wrapText="1"/>
    </xf>
    <xf numFmtId="0" fontId="32" fillId="0" borderId="0" xfId="0" applyFont="1" applyFill="1" applyBorder="1"/>
    <xf numFmtId="0" fontId="7" fillId="0" borderId="0" xfId="0" applyFont="1" applyFill="1" applyBorder="1"/>
    <xf numFmtId="0" fontId="29" fillId="0" borderId="0" xfId="0" applyFont="1" applyFill="1" applyBorder="1"/>
    <xf numFmtId="3" fontId="29" fillId="0" borderId="0" xfId="2" applyNumberFormat="1" applyFont="1" applyFill="1" applyBorder="1" applyAlignment="1" applyProtection="1">
      <alignment horizontal="center" wrapText="1"/>
      <protection hidden="1"/>
    </xf>
    <xf numFmtId="4" fontId="31" fillId="0" borderId="0" xfId="0" applyNumberFormat="1" applyFont="1" applyFill="1" applyBorder="1"/>
    <xf numFmtId="0" fontId="31" fillId="0" borderId="0" xfId="0" applyFont="1" applyFill="1" applyBorder="1"/>
    <xf numFmtId="4" fontId="30" fillId="0" borderId="4" xfId="0" applyNumberFormat="1" applyFont="1" applyBorder="1"/>
    <xf numFmtId="4" fontId="30" fillId="0" borderId="18" xfId="0" applyNumberFormat="1" applyFont="1" applyBorder="1"/>
    <xf numFmtId="4" fontId="30" fillId="6" borderId="9" xfId="0" applyNumberFormat="1" applyFont="1" applyFill="1" applyBorder="1"/>
    <xf numFmtId="4" fontId="30" fillId="6" borderId="67" xfId="0" applyNumberFormat="1" applyFont="1" applyFill="1" applyBorder="1"/>
    <xf numFmtId="2" fontId="31" fillId="10" borderId="33" xfId="0" applyNumberFormat="1" applyFont="1" applyFill="1" applyBorder="1"/>
    <xf numFmtId="2" fontId="31" fillId="10" borderId="29" xfId="0" applyNumberFormat="1" applyFont="1" applyFill="1" applyBorder="1"/>
    <xf numFmtId="0" fontId="14" fillId="0" borderId="60" xfId="1" applyFont="1" applyFill="1" applyBorder="1" applyAlignment="1" applyProtection="1">
      <alignment wrapText="1"/>
    </xf>
    <xf numFmtId="0" fontId="16" fillId="0" borderId="60" xfId="1" applyFont="1" applyFill="1" applyBorder="1" applyAlignment="1" applyProtection="1">
      <alignment horizontal="center" wrapText="1"/>
    </xf>
    <xf numFmtId="0" fontId="14" fillId="0" borderId="6" xfId="1" applyFont="1" applyFill="1" applyBorder="1" applyAlignment="1" applyProtection="1">
      <alignment wrapText="1"/>
    </xf>
    <xf numFmtId="0" fontId="16" fillId="0" borderId="6" xfId="1" applyFont="1" applyFill="1" applyBorder="1" applyAlignment="1" applyProtection="1">
      <alignment horizontal="center" wrapText="1"/>
    </xf>
    <xf numFmtId="3" fontId="14" fillId="0" borderId="8" xfId="1" applyNumberFormat="1" applyFont="1" applyFill="1" applyBorder="1" applyAlignment="1" applyProtection="1">
      <alignment horizontal="right" wrapText="1"/>
    </xf>
    <xf numFmtId="3" fontId="14" fillId="0" borderId="23" xfId="1" applyNumberFormat="1" applyFont="1" applyFill="1" applyBorder="1" applyAlignment="1" applyProtection="1">
      <alignment horizontal="right" wrapText="1"/>
    </xf>
    <xf numFmtId="3" fontId="14" fillId="0" borderId="22" xfId="1" applyNumberFormat="1" applyFont="1" applyFill="1" applyBorder="1" applyAlignment="1" applyProtection="1">
      <alignment horizontal="right" wrapText="1"/>
    </xf>
    <xf numFmtId="3" fontId="14" fillId="0" borderId="36" xfId="1" applyNumberFormat="1" applyFont="1" applyFill="1" applyBorder="1" applyAlignment="1" applyProtection="1">
      <alignment horizontal="right" wrapText="1"/>
    </xf>
    <xf numFmtId="3" fontId="14" fillId="0" borderId="18" xfId="1" applyNumberFormat="1" applyFont="1" applyFill="1" applyBorder="1" applyAlignment="1" applyProtection="1">
      <alignment horizontal="right" wrapText="1"/>
      <protection locked="0"/>
    </xf>
    <xf numFmtId="3" fontId="14" fillId="0" borderId="31" xfId="1" applyNumberFormat="1" applyFont="1" applyFill="1" applyBorder="1" applyAlignment="1" applyProtection="1">
      <alignment horizontal="right" wrapText="1"/>
      <protection locked="0"/>
    </xf>
    <xf numFmtId="3" fontId="16" fillId="0" borderId="18" xfId="1" applyNumberFormat="1" applyFont="1" applyFill="1" applyBorder="1" applyAlignment="1" applyProtection="1">
      <alignment horizontal="right" wrapText="1"/>
      <protection locked="0"/>
    </xf>
    <xf numFmtId="3" fontId="16" fillId="0" borderId="19" xfId="1" applyNumberFormat="1" applyFont="1" applyFill="1" applyBorder="1" applyAlignment="1" applyProtection="1">
      <alignment horizontal="right" wrapText="1"/>
      <protection locked="0"/>
    </xf>
    <xf numFmtId="3" fontId="16" fillId="0" borderId="16" xfId="1" applyNumberFormat="1" applyFont="1" applyFill="1" applyBorder="1" applyAlignment="1" applyProtection="1">
      <alignment horizontal="right" wrapText="1"/>
    </xf>
    <xf numFmtId="3" fontId="16" fillId="0" borderId="30" xfId="1" applyNumberFormat="1" applyFont="1" applyFill="1" applyBorder="1" applyAlignment="1" applyProtection="1">
      <alignment horizontal="right" wrapText="1"/>
      <protection locked="0"/>
    </xf>
    <xf numFmtId="3" fontId="16" fillId="0" borderId="31" xfId="1" applyNumberFormat="1" applyFont="1" applyFill="1" applyBorder="1" applyAlignment="1" applyProtection="1">
      <alignment horizontal="right" wrapText="1"/>
      <protection locked="0"/>
    </xf>
    <xf numFmtId="0" fontId="16" fillId="0" borderId="21" xfId="1" applyFont="1" applyFill="1" applyBorder="1" applyAlignment="1" applyProtection="1">
      <alignment wrapText="1"/>
    </xf>
    <xf numFmtId="0" fontId="16" fillId="0" borderId="17" xfId="1" applyFont="1" applyFill="1" applyBorder="1" applyAlignment="1" applyProtection="1">
      <alignment wrapText="1"/>
    </xf>
    <xf numFmtId="3" fontId="16" fillId="0" borderId="14" xfId="1" applyNumberFormat="1" applyFont="1" applyFill="1" applyBorder="1" applyAlignment="1" applyProtection="1">
      <alignment horizontal="right" wrapText="1"/>
      <protection locked="0"/>
    </xf>
    <xf numFmtId="3" fontId="16" fillId="0" borderId="15" xfId="1" applyNumberFormat="1" applyFont="1" applyFill="1" applyBorder="1" applyAlignment="1" applyProtection="1">
      <alignment horizontal="right" wrapText="1"/>
      <protection locked="0"/>
    </xf>
    <xf numFmtId="3" fontId="16" fillId="0" borderId="13" xfId="1" applyNumberFormat="1" applyFont="1" applyFill="1" applyBorder="1" applyAlignment="1" applyProtection="1">
      <alignment horizontal="right" wrapText="1"/>
    </xf>
    <xf numFmtId="0" fontId="14" fillId="0" borderId="60" xfId="1" applyFont="1" applyFill="1" applyBorder="1" applyAlignment="1" applyProtection="1">
      <alignment horizontal="center" wrapText="1"/>
    </xf>
    <xf numFmtId="3" fontId="14" fillId="0" borderId="19" xfId="1" applyNumberFormat="1" applyFont="1" applyFill="1" applyBorder="1" applyAlignment="1" applyProtection="1">
      <alignment horizontal="right" wrapText="1"/>
      <protection locked="0"/>
    </xf>
    <xf numFmtId="0" fontId="14" fillId="11" borderId="60" xfId="1" applyFont="1" applyFill="1" applyBorder="1" applyAlignment="1" applyProtection="1">
      <alignment wrapText="1"/>
    </xf>
    <xf numFmtId="0" fontId="14" fillId="11" borderId="60" xfId="1" applyFont="1" applyFill="1" applyBorder="1" applyAlignment="1" applyProtection="1">
      <alignment horizontal="center" wrapText="1"/>
    </xf>
    <xf numFmtId="3" fontId="14" fillId="11" borderId="18" xfId="1" applyNumberFormat="1" applyFont="1" applyFill="1" applyBorder="1" applyAlignment="1" applyProtection="1">
      <alignment horizontal="right" wrapText="1"/>
    </xf>
    <xf numFmtId="3" fontId="14" fillId="11" borderId="31" xfId="1" applyNumberFormat="1" applyFont="1" applyFill="1" applyBorder="1" applyAlignment="1" applyProtection="1">
      <alignment horizontal="right" wrapText="1"/>
    </xf>
    <xf numFmtId="3" fontId="14" fillId="11" borderId="32" xfId="1" applyNumberFormat="1" applyFont="1" applyFill="1" applyBorder="1" applyAlignment="1" applyProtection="1">
      <alignment horizontal="right" wrapText="1"/>
    </xf>
    <xf numFmtId="0" fontId="14" fillId="11" borderId="21" xfId="1" applyFont="1" applyFill="1" applyBorder="1" applyAlignment="1" applyProtection="1">
      <alignment wrapText="1"/>
    </xf>
    <xf numFmtId="0" fontId="16" fillId="11" borderId="60" xfId="1" applyFont="1" applyFill="1" applyBorder="1" applyAlignment="1" applyProtection="1">
      <alignment horizontal="center" wrapText="1"/>
    </xf>
    <xf numFmtId="3" fontId="14" fillId="11" borderId="18" xfId="1" applyNumberFormat="1" applyFont="1" applyFill="1" applyBorder="1" applyAlignment="1" applyProtection="1">
      <alignment horizontal="right" wrapText="1"/>
      <protection locked="0"/>
    </xf>
    <xf numFmtId="3" fontId="14" fillId="11" borderId="19" xfId="1" applyNumberFormat="1" applyFont="1" applyFill="1" applyBorder="1" applyAlignment="1" applyProtection="1">
      <alignment horizontal="right" wrapText="1"/>
      <protection locked="0"/>
    </xf>
    <xf numFmtId="3" fontId="14" fillId="11" borderId="16" xfId="1" applyNumberFormat="1" applyFont="1" applyFill="1" applyBorder="1" applyAlignment="1" applyProtection="1">
      <alignment horizontal="right" wrapText="1"/>
    </xf>
    <xf numFmtId="3" fontId="14" fillId="11" borderId="36" xfId="1" applyNumberFormat="1" applyFont="1" applyFill="1" applyBorder="1" applyAlignment="1" applyProtection="1">
      <alignment horizontal="right" wrapText="1"/>
      <protection locked="0"/>
    </xf>
    <xf numFmtId="3" fontId="14" fillId="11" borderId="22" xfId="1" applyNumberFormat="1" applyFont="1" applyFill="1" applyBorder="1" applyAlignment="1" applyProtection="1">
      <alignment horizontal="right" wrapText="1"/>
    </xf>
    <xf numFmtId="0" fontId="14" fillId="12" borderId="11" xfId="1" applyFont="1" applyFill="1" applyBorder="1" applyAlignment="1" applyProtection="1"/>
    <xf numFmtId="0" fontId="14" fillId="12" borderId="33" xfId="1" applyFont="1" applyFill="1" applyBorder="1" applyAlignment="1" applyProtection="1">
      <alignment wrapText="1"/>
    </xf>
    <xf numFmtId="3" fontId="14" fillId="12" borderId="12" xfId="1" applyNumberFormat="1" applyFont="1" applyFill="1" applyBorder="1" applyAlignment="1" applyProtection="1">
      <alignment horizontal="right" wrapText="1"/>
    </xf>
    <xf numFmtId="3" fontId="14" fillId="12" borderId="24" xfId="1" applyNumberFormat="1" applyFont="1" applyFill="1" applyBorder="1" applyAlignment="1" applyProtection="1">
      <alignment horizontal="right" wrapText="1"/>
    </xf>
    <xf numFmtId="0" fontId="14" fillId="12" borderId="25" xfId="1" applyFont="1" applyFill="1" applyBorder="1" applyAlignment="1" applyProtection="1"/>
    <xf numFmtId="0" fontId="14" fillId="12" borderId="11" xfId="1" applyFont="1" applyFill="1" applyBorder="1" applyAlignment="1" applyProtection="1">
      <alignment wrapText="1"/>
    </xf>
    <xf numFmtId="0" fontId="33" fillId="12" borderId="33" xfId="1" applyFont="1" applyFill="1" applyBorder="1" applyAlignment="1" applyProtection="1">
      <alignment wrapText="1"/>
    </xf>
    <xf numFmtId="2" fontId="14" fillId="12" borderId="33" xfId="1" applyNumberFormat="1" applyFont="1" applyFill="1" applyBorder="1" applyAlignment="1" applyProtection="1">
      <alignment horizontal="center" wrapText="1"/>
    </xf>
    <xf numFmtId="1" fontId="14" fillId="12" borderId="12" xfId="1" applyNumberFormat="1" applyFont="1" applyFill="1" applyBorder="1" applyAlignment="1" applyProtection="1">
      <alignment horizontal="left" vertical="center"/>
    </xf>
    <xf numFmtId="1" fontId="14" fillId="12" borderId="33" xfId="1" applyNumberFormat="1" applyFont="1" applyFill="1" applyBorder="1" applyAlignment="1" applyProtection="1">
      <alignment horizontal="right" vertical="center"/>
    </xf>
    <xf numFmtId="3" fontId="16" fillId="11" borderId="19" xfId="1" applyNumberFormat="1" applyFont="1" applyFill="1" applyBorder="1" applyAlignment="1" applyProtection="1">
      <alignment horizontal="right" wrapText="1"/>
      <protection locked="0"/>
    </xf>
    <xf numFmtId="1" fontId="2" fillId="2" borderId="33" xfId="1" applyNumberFormat="1" applyFont="1" applyFill="1" applyBorder="1" applyProtection="1"/>
    <xf numFmtId="3" fontId="14" fillId="11" borderId="19" xfId="1" applyNumberFormat="1" applyFont="1" applyFill="1" applyBorder="1" applyAlignment="1" applyProtection="1">
      <alignment horizontal="right" wrapText="1"/>
    </xf>
    <xf numFmtId="1" fontId="17" fillId="0" borderId="18" xfId="1" applyNumberFormat="1" applyFont="1" applyFill="1" applyBorder="1" applyAlignment="1" applyProtection="1">
      <alignment horizontal="center" vertical="center"/>
    </xf>
    <xf numFmtId="0" fontId="16" fillId="0" borderId="7" xfId="1" applyFont="1" applyFill="1" applyBorder="1" applyAlignment="1" applyProtection="1">
      <alignment horizontal="center" wrapText="1"/>
    </xf>
    <xf numFmtId="3" fontId="16" fillId="0" borderId="8" xfId="1" applyNumberFormat="1" applyFont="1" applyFill="1" applyBorder="1" applyAlignment="1" applyProtection="1">
      <alignment horizontal="right" wrapText="1"/>
      <protection locked="0"/>
    </xf>
    <xf numFmtId="3" fontId="16" fillId="0" borderId="23" xfId="1" applyNumberFormat="1" applyFont="1" applyFill="1" applyBorder="1" applyAlignment="1" applyProtection="1">
      <alignment horizontal="right" wrapText="1"/>
      <protection locked="0"/>
    </xf>
    <xf numFmtId="3" fontId="16" fillId="0" borderId="22" xfId="1" applyNumberFormat="1" applyFont="1" applyFill="1" applyBorder="1" applyAlignment="1" applyProtection="1">
      <alignment horizontal="right" wrapText="1"/>
    </xf>
    <xf numFmtId="3" fontId="16" fillId="0" borderId="36" xfId="1" applyNumberFormat="1" applyFont="1" applyFill="1" applyBorder="1" applyAlignment="1" applyProtection="1">
      <alignment horizontal="right" wrapText="1"/>
      <protection locked="0"/>
    </xf>
    <xf numFmtId="0" fontId="14" fillId="11" borderId="7" xfId="1" applyFont="1" applyFill="1" applyBorder="1" applyAlignment="1" applyProtection="1">
      <alignment wrapText="1"/>
    </xf>
    <xf numFmtId="0" fontId="14" fillId="11" borderId="6" xfId="1" applyFont="1" applyFill="1" applyBorder="1" applyAlignment="1" applyProtection="1">
      <alignment wrapText="1"/>
    </xf>
    <xf numFmtId="3" fontId="14" fillId="11" borderId="8" xfId="1" applyNumberFormat="1" applyFont="1" applyFill="1" applyBorder="1" applyAlignment="1" applyProtection="1">
      <alignment horizontal="right" wrapText="1"/>
    </xf>
    <xf numFmtId="3" fontId="14" fillId="11" borderId="36" xfId="1" applyNumberFormat="1" applyFont="1" applyFill="1" applyBorder="1" applyAlignment="1" applyProtection="1">
      <alignment horizontal="right" wrapText="1"/>
    </xf>
    <xf numFmtId="3" fontId="14" fillId="11" borderId="23" xfId="1" applyNumberFormat="1" applyFont="1" applyFill="1" applyBorder="1" applyAlignment="1" applyProtection="1">
      <alignment horizontal="right" wrapText="1"/>
    </xf>
    <xf numFmtId="0" fontId="14" fillId="11" borderId="75" xfId="1" applyFont="1" applyFill="1" applyBorder="1" applyAlignment="1" applyProtection="1">
      <alignment wrapText="1"/>
    </xf>
    <xf numFmtId="0" fontId="16" fillId="11" borderId="69" xfId="1" applyFont="1" applyFill="1" applyBorder="1" applyAlignment="1" applyProtection="1">
      <alignment horizontal="center" wrapText="1"/>
    </xf>
    <xf numFmtId="3" fontId="14" fillId="11" borderId="76" xfId="1" applyNumberFormat="1" applyFont="1" applyFill="1" applyBorder="1" applyAlignment="1" applyProtection="1">
      <alignment horizontal="right" wrapText="1"/>
      <protection locked="0"/>
    </xf>
    <xf numFmtId="3" fontId="14" fillId="11" borderId="5" xfId="1" applyNumberFormat="1" applyFont="1" applyFill="1" applyBorder="1" applyAlignment="1" applyProtection="1">
      <alignment horizontal="right" wrapText="1"/>
    </xf>
    <xf numFmtId="3" fontId="14" fillId="11" borderId="74" xfId="1" applyNumberFormat="1" applyFont="1" applyFill="1" applyBorder="1" applyAlignment="1" applyProtection="1">
      <alignment horizontal="right" wrapText="1"/>
      <protection locked="0"/>
    </xf>
    <xf numFmtId="3" fontId="14" fillId="11" borderId="77" xfId="1" applyNumberFormat="1" applyFont="1" applyFill="1" applyBorder="1" applyAlignment="1" applyProtection="1">
      <alignment horizontal="right" wrapText="1"/>
    </xf>
    <xf numFmtId="3" fontId="14" fillId="11" borderId="72" xfId="1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Fill="1" applyBorder="1" applyProtection="1"/>
    <xf numFmtId="3" fontId="14" fillId="2" borderId="36" xfId="1" applyNumberFormat="1" applyFont="1" applyFill="1" applyBorder="1" applyAlignment="1" applyProtection="1">
      <alignment horizontal="right" wrapText="1"/>
      <protection locked="0"/>
    </xf>
    <xf numFmtId="3" fontId="29" fillId="6" borderId="67" xfId="2" applyNumberFormat="1" applyFont="1" applyFill="1" applyBorder="1" applyAlignment="1" applyProtection="1">
      <alignment horizontal="center"/>
      <protection hidden="1"/>
    </xf>
    <xf numFmtId="3" fontId="29" fillId="6" borderId="68" xfId="2" applyNumberFormat="1" applyFont="1" applyFill="1" applyBorder="1" applyAlignment="1" applyProtection="1">
      <alignment horizontal="center" wrapText="1"/>
      <protection hidden="1"/>
    </xf>
    <xf numFmtId="1" fontId="2" fillId="13" borderId="38" xfId="0" applyNumberFormat="1" applyFont="1" applyFill="1" applyBorder="1" applyAlignment="1" applyProtection="1">
      <alignment horizontal="center" wrapText="1"/>
      <protection locked="0"/>
    </xf>
    <xf numFmtId="0" fontId="0" fillId="0" borderId="78" xfId="0" applyBorder="1"/>
    <xf numFmtId="0" fontId="0" fillId="0" borderId="41" xfId="0" applyBorder="1"/>
    <xf numFmtId="1" fontId="5" fillId="11" borderId="69" xfId="0" applyNumberFormat="1" applyFont="1" applyFill="1" applyBorder="1" applyAlignment="1" applyProtection="1">
      <alignment horizontal="center"/>
      <protection locked="0"/>
    </xf>
    <xf numFmtId="1" fontId="5" fillId="11" borderId="71" xfId="0" applyNumberFormat="1" applyFont="1" applyFill="1" applyBorder="1" applyAlignment="1" applyProtection="1">
      <alignment horizontal="center"/>
      <protection locked="0"/>
    </xf>
    <xf numFmtId="1" fontId="5" fillId="11" borderId="72" xfId="0" applyNumberFormat="1" applyFont="1" applyFill="1" applyBorder="1" applyAlignment="1" applyProtection="1">
      <alignment horizontal="center"/>
      <protection locked="0"/>
    </xf>
    <xf numFmtId="1" fontId="2" fillId="2" borderId="60" xfId="0" applyNumberFormat="1" applyFont="1" applyFill="1" applyBorder="1" applyAlignment="1" applyProtection="1">
      <alignment horizontal="center"/>
      <protection locked="0"/>
    </xf>
    <xf numFmtId="1" fontId="2" fillId="2" borderId="70" xfId="0" applyNumberFormat="1" applyFont="1" applyFill="1" applyBorder="1" applyAlignment="1" applyProtection="1">
      <alignment horizontal="center"/>
      <protection locked="0"/>
    </xf>
    <xf numFmtId="1" fontId="2" fillId="2" borderId="32" xfId="0" applyNumberFormat="1" applyFont="1" applyFill="1" applyBorder="1" applyAlignment="1" applyProtection="1">
      <alignment horizontal="center"/>
      <protection locked="0"/>
    </xf>
    <xf numFmtId="0" fontId="5" fillId="13" borderId="17" xfId="0" applyFont="1" applyFill="1" applyBorder="1" applyAlignment="1" applyProtection="1">
      <alignment horizontal="center"/>
      <protection locked="0"/>
    </xf>
    <xf numFmtId="0" fontId="5" fillId="13" borderId="40" xfId="0" applyFont="1" applyFill="1" applyBorder="1" applyAlignment="1" applyProtection="1">
      <alignment horizontal="center"/>
      <protection locked="0"/>
    </xf>
    <xf numFmtId="0" fontId="5" fillId="13" borderId="37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73" xfId="0" applyFont="1" applyBorder="1" applyAlignment="1" applyProtection="1">
      <alignment horizontal="center"/>
      <protection locked="0"/>
    </xf>
    <xf numFmtId="1" fontId="16" fillId="2" borderId="38" xfId="1" applyNumberFormat="1" applyFont="1" applyFill="1" applyBorder="1" applyAlignment="1" applyProtection="1">
      <alignment horizontal="center" vertical="center"/>
    </xf>
    <xf numFmtId="1" fontId="16" fillId="2" borderId="39" xfId="1" applyNumberFormat="1" applyFont="1" applyFill="1" applyBorder="1" applyAlignment="1" applyProtection="1">
      <alignment horizontal="center" vertical="center"/>
    </xf>
    <xf numFmtId="0" fontId="18" fillId="2" borderId="36" xfId="1" applyFont="1" applyFill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4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6" fillId="2" borderId="59" xfId="1" applyFont="1" applyFill="1" applyBorder="1" applyAlignment="1" applyProtection="1">
      <alignment horizontal="center" vertical="center" wrapText="1"/>
    </xf>
    <xf numFmtId="0" fontId="16" fillId="2" borderId="28" xfId="1" applyFont="1" applyFill="1" applyBorder="1" applyAlignment="1" applyProtection="1">
      <alignment horizontal="center" vertical="center" wrapText="1"/>
    </xf>
    <xf numFmtId="0" fontId="18" fillId="2" borderId="59" xfId="1" applyFont="1" applyFill="1" applyBorder="1" applyAlignment="1" applyProtection="1">
      <alignment horizontal="center" vertical="center"/>
    </xf>
    <xf numFmtId="0" fontId="22" fillId="0" borderId="28" xfId="0" applyFont="1" applyBorder="1" applyAlignment="1" applyProtection="1"/>
    <xf numFmtId="0" fontId="28" fillId="2" borderId="39" xfId="1" applyFont="1" applyFill="1" applyBorder="1" applyAlignment="1" applyProtection="1">
      <alignment horizontal="center" vertical="center" wrapText="1"/>
    </xf>
    <xf numFmtId="0" fontId="28" fillId="2" borderId="61" xfId="1" applyFont="1" applyFill="1" applyBorder="1" applyAlignment="1" applyProtection="1">
      <alignment horizontal="center" vertical="center" wrapText="1"/>
    </xf>
    <xf numFmtId="0" fontId="19" fillId="12" borderId="8" xfId="1" applyFont="1" applyFill="1" applyBorder="1" applyAlignment="1" applyProtection="1">
      <alignment horizontal="center"/>
    </xf>
    <xf numFmtId="0" fontId="20" fillId="12" borderId="23" xfId="0" applyFont="1" applyFill="1" applyBorder="1" applyAlignment="1" applyProtection="1"/>
    <xf numFmtId="0" fontId="20" fillId="12" borderId="22" xfId="0" applyFont="1" applyFill="1" applyBorder="1" applyAlignment="1" applyProtection="1"/>
    <xf numFmtId="0" fontId="19" fillId="12" borderId="36" xfId="1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7" fillId="6" borderId="26" xfId="2" applyNumberFormat="1" applyFont="1" applyFill="1" applyBorder="1" applyAlignment="1" applyProtection="1">
      <alignment horizontal="center" wrapText="1"/>
      <protection hidden="1"/>
    </xf>
    <xf numFmtId="3" fontId="7" fillId="6" borderId="47" xfId="2" applyNumberFormat="1" applyFont="1" applyFill="1" applyBorder="1" applyAlignment="1" applyProtection="1">
      <alignment horizontal="center" wrapText="1"/>
      <protection hidden="1"/>
    </xf>
    <xf numFmtId="0" fontId="30" fillId="6" borderId="65" xfId="0" applyFont="1" applyFill="1" applyBorder="1" applyAlignment="1">
      <alignment horizontal="center" vertical="center"/>
    </xf>
    <xf numFmtId="0" fontId="30" fillId="6" borderId="66" xfId="0" applyFont="1" applyFill="1" applyBorder="1" applyAlignment="1">
      <alignment horizontal="center" vertical="center"/>
    </xf>
    <xf numFmtId="3" fontId="29" fillId="6" borderId="34" xfId="2" applyNumberFormat="1" applyFont="1" applyFill="1" applyBorder="1" applyAlignment="1" applyProtection="1">
      <alignment horizontal="center" vertical="center"/>
      <protection hidden="1"/>
    </xf>
    <xf numFmtId="3" fontId="29" fillId="6" borderId="43" xfId="2" applyNumberFormat="1" applyFont="1" applyFill="1" applyBorder="1" applyAlignment="1" applyProtection="1">
      <alignment horizontal="center" vertical="center"/>
      <protection hidden="1"/>
    </xf>
    <xf numFmtId="3" fontId="29" fillId="6" borderId="35" xfId="2" applyNumberFormat="1" applyFont="1" applyFill="1" applyBorder="1" applyAlignment="1" applyProtection="1">
      <alignment horizontal="center" vertical="center"/>
      <protection hidden="1"/>
    </xf>
    <xf numFmtId="3" fontId="29" fillId="6" borderId="61" xfId="2" applyNumberFormat="1" applyFont="1" applyFill="1" applyBorder="1" applyAlignment="1" applyProtection="1">
      <alignment horizontal="center" vertical="center"/>
      <protection hidden="1"/>
    </xf>
    <xf numFmtId="3" fontId="29" fillId="6" borderId="44" xfId="2" applyNumberFormat="1" applyFont="1" applyFill="1" applyBorder="1" applyAlignment="1" applyProtection="1">
      <alignment horizontal="center" vertical="center"/>
      <protection hidden="1"/>
    </xf>
    <xf numFmtId="3" fontId="29" fillId="6" borderId="58" xfId="2" applyNumberFormat="1" applyFont="1" applyFill="1" applyBorder="1" applyAlignment="1" applyProtection="1">
      <alignment horizontal="center" vertical="center"/>
      <protection hidden="1"/>
    </xf>
    <xf numFmtId="3" fontId="29" fillId="10" borderId="34" xfId="2" applyNumberFormat="1" applyFont="1" applyFill="1" applyBorder="1" applyAlignment="1" applyProtection="1">
      <alignment horizontal="center" vertical="center"/>
      <protection hidden="1"/>
    </xf>
    <xf numFmtId="3" fontId="29" fillId="10" borderId="43" xfId="2" applyNumberFormat="1" applyFont="1" applyFill="1" applyBorder="1" applyAlignment="1" applyProtection="1">
      <alignment horizontal="center" vertical="center"/>
      <protection hidden="1"/>
    </xf>
    <xf numFmtId="3" fontId="29" fillId="10" borderId="35" xfId="2" applyNumberFormat="1" applyFont="1" applyFill="1" applyBorder="1" applyAlignment="1" applyProtection="1">
      <alignment horizontal="center" vertical="center"/>
      <protection hidden="1"/>
    </xf>
    <xf numFmtId="3" fontId="29" fillId="10" borderId="61" xfId="2" applyNumberFormat="1" applyFont="1" applyFill="1" applyBorder="1" applyAlignment="1" applyProtection="1">
      <alignment horizontal="center" vertical="center"/>
      <protection hidden="1"/>
    </xf>
    <xf numFmtId="3" fontId="29" fillId="10" borderId="44" xfId="2" applyNumberFormat="1" applyFont="1" applyFill="1" applyBorder="1" applyAlignment="1" applyProtection="1">
      <alignment horizontal="center" vertical="center"/>
      <protection hidden="1"/>
    </xf>
    <xf numFmtId="3" fontId="29" fillId="10" borderId="58" xfId="2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>
      <alignment horizontal="center"/>
    </xf>
    <xf numFmtId="0" fontId="8" fillId="0" borderId="19" xfId="0" applyFont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center" vertical="center"/>
    </xf>
    <xf numFmtId="165" fontId="11" fillId="0" borderId="19" xfId="0" applyNumberFormat="1" applyFont="1" applyFill="1" applyBorder="1" applyAlignment="1">
      <alignment horizontal="center" vertical="center"/>
    </xf>
    <xf numFmtId="3" fontId="7" fillId="6" borderId="46" xfId="2" applyNumberFormat="1" applyFont="1" applyFill="1" applyBorder="1" applyAlignment="1" applyProtection="1">
      <alignment horizontal="center" wrapText="1"/>
      <protection hidden="1"/>
    </xf>
  </cellXfs>
  <cellStyles count="3">
    <cellStyle name="normální" xfId="0" builtinId="0"/>
    <cellStyle name="normální_List1" xfId="1"/>
    <cellStyle name="normální_Vzor RO" xfId="2"/>
  </cellStyles>
  <dxfs count="0"/>
  <tableStyles count="0" defaultTableStyle="TableStyleMedium2" defaultPivotStyle="PivotStyleLight16"/>
  <colors>
    <mruColors>
      <color rgb="FFC5D9F1"/>
      <color rgb="FFFFFF99"/>
      <color rgb="FFFFC000"/>
      <color rgb="FFFDE9D9"/>
      <color rgb="FF24A8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zoomScale="120" zoomScaleNormal="120" workbookViewId="0">
      <selection activeCell="A3" sqref="A3:D3"/>
    </sheetView>
  </sheetViews>
  <sheetFormatPr defaultRowHeight="12.75"/>
  <cols>
    <col min="1" max="1" width="3.1640625" style="1" customWidth="1"/>
    <col min="2" max="2" width="33.33203125" style="1" customWidth="1"/>
    <col min="3" max="3" width="7.33203125" style="1" customWidth="1"/>
    <col min="4" max="4" width="10.6640625" style="1" customWidth="1"/>
    <col min="5" max="5" width="10.1640625" style="1" customWidth="1"/>
    <col min="6" max="6" width="12" style="1" customWidth="1"/>
    <col min="7" max="7" width="12.33203125" style="1" customWidth="1"/>
    <col min="8" max="8" width="11" style="1" customWidth="1"/>
    <col min="9" max="9" width="12.5" style="1" customWidth="1"/>
    <col min="10" max="10" width="17.5" style="1" hidden="1" customWidth="1"/>
    <col min="11" max="11" width="12.83203125" style="1" hidden="1" customWidth="1"/>
    <col min="12" max="12" width="16.6640625" style="1" customWidth="1"/>
    <col min="13" max="13" width="13.1640625" style="1" customWidth="1"/>
    <col min="14" max="14" width="14.83203125" style="1" customWidth="1"/>
    <col min="15" max="15" width="24.83203125" style="1" customWidth="1"/>
    <col min="16" max="17" width="12.5" style="1" bestFit="1" customWidth="1"/>
    <col min="18" max="16384" width="9.33203125" style="1"/>
  </cols>
  <sheetData>
    <row r="1" spans="1:17" ht="20.100000000000001" customHeight="1">
      <c r="A1" s="274" t="s">
        <v>33</v>
      </c>
      <c r="B1" s="275"/>
      <c r="C1" s="275"/>
      <c r="D1" s="275"/>
      <c r="E1" s="275"/>
      <c r="F1" s="275"/>
      <c r="G1" s="275"/>
      <c r="H1" s="275"/>
      <c r="I1" s="276"/>
      <c r="J1" s="7"/>
      <c r="K1" s="8"/>
    </row>
    <row r="2" spans="1:17">
      <c r="A2" s="277" t="s">
        <v>41</v>
      </c>
      <c r="B2" s="278"/>
      <c r="C2" s="278"/>
      <c r="D2" s="278"/>
      <c r="E2" s="278"/>
      <c r="F2" s="278"/>
      <c r="G2" s="278"/>
      <c r="H2" s="278"/>
      <c r="I2" s="279"/>
      <c r="J2" s="35"/>
      <c r="K2" s="36"/>
    </row>
    <row r="3" spans="1:17" ht="50.1" customHeight="1" thickBot="1">
      <c r="A3" s="271" t="s">
        <v>73</v>
      </c>
      <c r="B3" s="272"/>
      <c r="C3" s="272"/>
      <c r="D3" s="273"/>
      <c r="E3" s="280" t="s">
        <v>74</v>
      </c>
      <c r="F3" s="281"/>
      <c r="G3" s="281"/>
      <c r="H3" s="281"/>
      <c r="I3" s="282"/>
      <c r="J3" s="35"/>
      <c r="K3" s="36"/>
    </row>
    <row r="4" spans="1:17" ht="20.100000000000001" customHeight="1" thickBot="1">
      <c r="A4" s="247"/>
      <c r="B4" s="283" t="s">
        <v>61</v>
      </c>
      <c r="C4" s="284"/>
      <c r="D4" s="284"/>
      <c r="E4" s="284"/>
      <c r="F4" s="284"/>
      <c r="G4" s="284"/>
      <c r="H4" s="284"/>
      <c r="I4" s="285"/>
      <c r="J4" s="5"/>
      <c r="K4" s="6"/>
    </row>
    <row r="5" spans="1:17" ht="12.75" customHeight="1">
      <c r="A5" s="292"/>
      <c r="B5" s="294" t="s">
        <v>15</v>
      </c>
      <c r="C5" s="296" t="s">
        <v>66</v>
      </c>
      <c r="D5" s="298" t="s">
        <v>45</v>
      </c>
      <c r="E5" s="299"/>
      <c r="F5" s="300"/>
      <c r="G5" s="301" t="s">
        <v>72</v>
      </c>
      <c r="H5" s="299"/>
      <c r="I5" s="300"/>
      <c r="J5" s="288" t="s">
        <v>42</v>
      </c>
      <c r="K5" s="289"/>
    </row>
    <row r="6" spans="1:17" ht="23.25" thickBot="1">
      <c r="A6" s="293"/>
      <c r="B6" s="295"/>
      <c r="C6" s="297"/>
      <c r="D6" s="61" t="s">
        <v>56</v>
      </c>
      <c r="E6" s="62" t="s">
        <v>37</v>
      </c>
      <c r="F6" s="63" t="s">
        <v>14</v>
      </c>
      <c r="G6" s="88" t="s">
        <v>56</v>
      </c>
      <c r="H6" s="62" t="s">
        <v>37</v>
      </c>
      <c r="I6" s="63" t="s">
        <v>14</v>
      </c>
      <c r="J6" s="290"/>
      <c r="K6" s="291"/>
    </row>
    <row r="7" spans="1:17" ht="16.5" customHeight="1" thickBot="1">
      <c r="A7" s="244" t="s">
        <v>13</v>
      </c>
      <c r="B7" s="240" t="s">
        <v>12</v>
      </c>
      <c r="C7" s="241"/>
      <c r="D7" s="238">
        <f>D8</f>
        <v>167000</v>
      </c>
      <c r="E7" s="238">
        <f>E8</f>
        <v>0</v>
      </c>
      <c r="F7" s="239">
        <f>D7+E7</f>
        <v>167000</v>
      </c>
      <c r="G7" s="238">
        <f>G8</f>
        <v>1002000</v>
      </c>
      <c r="H7" s="238">
        <f>H8</f>
        <v>0</v>
      </c>
      <c r="I7" s="239">
        <f>G7+H7</f>
        <v>1002000</v>
      </c>
      <c r="J7" s="40">
        <f t="shared" ref="J7:J20" si="0">I7-F7</f>
        <v>835000</v>
      </c>
      <c r="K7" s="41">
        <f t="shared" ref="K7:K20" si="1">IF(F7=0,IF(I7=0,"0%","100% "),(I7-F7)/F7)</f>
        <v>5</v>
      </c>
    </row>
    <row r="8" spans="1:17" ht="12.75" customHeight="1">
      <c r="A8" s="121"/>
      <c r="B8" s="255" t="s">
        <v>11</v>
      </c>
      <c r="C8" s="256"/>
      <c r="D8" s="257">
        <f>SUM(D9:D18)</f>
        <v>167000</v>
      </c>
      <c r="E8" s="257"/>
      <c r="F8" s="235">
        <f t="shared" ref="F8:F19" si="2">D8+E8</f>
        <v>167000</v>
      </c>
      <c r="G8" s="258">
        <f>SUM(G9:G18)</f>
        <v>1002000</v>
      </c>
      <c r="H8" s="259"/>
      <c r="I8" s="235">
        <f t="shared" ref="I8:I24" si="3">G8+H8</f>
        <v>1002000</v>
      </c>
      <c r="J8" s="42">
        <f t="shared" si="0"/>
        <v>835000</v>
      </c>
      <c r="K8" s="43">
        <f t="shared" si="1"/>
        <v>5</v>
      </c>
    </row>
    <row r="9" spans="1:17" ht="12.75" customHeight="1">
      <c r="A9" s="44"/>
      <c r="B9" s="45" t="s">
        <v>10</v>
      </c>
      <c r="C9" s="84">
        <v>501</v>
      </c>
      <c r="D9" s="124">
        <v>3000</v>
      </c>
      <c r="E9" s="125"/>
      <c r="F9" s="129">
        <f>D9+E9</f>
        <v>3000</v>
      </c>
      <c r="G9" s="127">
        <f>D9*6</f>
        <v>18000</v>
      </c>
      <c r="H9" s="125"/>
      <c r="I9" s="126">
        <f>G9+H9</f>
        <v>18000</v>
      </c>
      <c r="J9" s="46">
        <f t="shared" si="0"/>
        <v>15000</v>
      </c>
      <c r="K9" s="64">
        <f t="shared" si="1"/>
        <v>5</v>
      </c>
    </row>
    <row r="10" spans="1:17" ht="12.75" customHeight="1">
      <c r="A10" s="47"/>
      <c r="B10" s="48" t="s">
        <v>9</v>
      </c>
      <c r="C10" s="85">
        <v>502</v>
      </c>
      <c r="D10" s="128">
        <v>5000</v>
      </c>
      <c r="E10" s="125"/>
      <c r="F10" s="129">
        <f t="shared" si="2"/>
        <v>5000</v>
      </c>
      <c r="G10" s="127">
        <f t="shared" ref="G10:G12" si="4">D10*6</f>
        <v>30000</v>
      </c>
      <c r="H10" s="130"/>
      <c r="I10" s="126">
        <f t="shared" ref="I10:I16" si="5">G10+H10</f>
        <v>30000</v>
      </c>
      <c r="J10" s="49">
        <f t="shared" si="0"/>
        <v>25000</v>
      </c>
      <c r="K10" s="64">
        <f t="shared" si="1"/>
        <v>5</v>
      </c>
      <c r="N10" s="33"/>
    </row>
    <row r="11" spans="1:17" ht="12.75" customHeight="1">
      <c r="A11" s="50"/>
      <c r="B11" s="48" t="s">
        <v>8</v>
      </c>
      <c r="C11" s="85">
        <v>511</v>
      </c>
      <c r="D11" s="128">
        <v>500</v>
      </c>
      <c r="E11" s="130"/>
      <c r="F11" s="129">
        <f t="shared" si="2"/>
        <v>500</v>
      </c>
      <c r="G11" s="127">
        <f t="shared" si="4"/>
        <v>3000</v>
      </c>
      <c r="H11" s="130"/>
      <c r="I11" s="126">
        <f t="shared" si="5"/>
        <v>3000</v>
      </c>
      <c r="J11" s="49">
        <f t="shared" si="0"/>
        <v>2500</v>
      </c>
      <c r="K11" s="64">
        <f t="shared" si="1"/>
        <v>5</v>
      </c>
    </row>
    <row r="12" spans="1:17" ht="12.75" customHeight="1">
      <c r="A12" s="50"/>
      <c r="B12" s="48" t="s">
        <v>7</v>
      </c>
      <c r="C12" s="85">
        <v>518</v>
      </c>
      <c r="D12" s="128">
        <v>5000</v>
      </c>
      <c r="E12" s="130"/>
      <c r="F12" s="129">
        <f t="shared" si="2"/>
        <v>5000</v>
      </c>
      <c r="G12" s="127">
        <f t="shared" si="4"/>
        <v>30000</v>
      </c>
      <c r="H12" s="130"/>
      <c r="I12" s="126">
        <f t="shared" si="5"/>
        <v>30000</v>
      </c>
      <c r="J12" s="49">
        <f t="shared" si="0"/>
        <v>25000</v>
      </c>
      <c r="K12" s="64">
        <f t="shared" si="1"/>
        <v>5</v>
      </c>
    </row>
    <row r="13" spans="1:17" ht="12" customHeight="1">
      <c r="A13" s="50"/>
      <c r="B13" s="229" t="s">
        <v>6</v>
      </c>
      <c r="C13" s="230">
        <v>521</v>
      </c>
      <c r="D13" s="231">
        <v>112000</v>
      </c>
      <c r="E13" s="232"/>
      <c r="F13" s="233">
        <f t="shared" si="2"/>
        <v>112000</v>
      </c>
      <c r="G13" s="234">
        <f>D13*6</f>
        <v>672000</v>
      </c>
      <c r="H13" s="232"/>
      <c r="I13" s="235">
        <f t="shared" si="5"/>
        <v>672000</v>
      </c>
      <c r="J13" s="49">
        <f t="shared" si="0"/>
        <v>560000</v>
      </c>
      <c r="K13" s="64">
        <f t="shared" si="1"/>
        <v>5</v>
      </c>
      <c r="L13" s="107"/>
      <c r="M13" s="107"/>
      <c r="N13" s="107"/>
      <c r="O13" s="97"/>
      <c r="Q13" s="33"/>
    </row>
    <row r="14" spans="1:17" ht="12.75" customHeight="1">
      <c r="A14" s="50"/>
      <c r="B14" s="229" t="s">
        <v>5</v>
      </c>
      <c r="C14" s="230">
        <v>524</v>
      </c>
      <c r="D14" s="231">
        <v>38000</v>
      </c>
      <c r="E14" s="232"/>
      <c r="F14" s="233">
        <f t="shared" si="2"/>
        <v>38000</v>
      </c>
      <c r="G14" s="234">
        <f>D14*6</f>
        <v>228000</v>
      </c>
      <c r="H14" s="232"/>
      <c r="I14" s="235">
        <f t="shared" si="5"/>
        <v>228000</v>
      </c>
      <c r="J14" s="49">
        <f t="shared" si="0"/>
        <v>190000</v>
      </c>
      <c r="K14" s="64">
        <f t="shared" si="1"/>
        <v>5</v>
      </c>
      <c r="L14" s="108"/>
      <c r="M14" s="107"/>
      <c r="N14" s="107"/>
      <c r="O14" s="108"/>
    </row>
    <row r="15" spans="1:17" ht="12.75" customHeight="1">
      <c r="A15" s="50"/>
      <c r="B15" s="229" t="s">
        <v>31</v>
      </c>
      <c r="C15" s="230">
        <v>525</v>
      </c>
      <c r="D15" s="231">
        <v>2000</v>
      </c>
      <c r="E15" s="246"/>
      <c r="F15" s="233">
        <f t="shared" si="2"/>
        <v>2000</v>
      </c>
      <c r="G15" s="234">
        <f>D15*6</f>
        <v>12000</v>
      </c>
      <c r="H15" s="232"/>
      <c r="I15" s="235">
        <f t="shared" si="5"/>
        <v>12000</v>
      </c>
      <c r="J15" s="49">
        <f t="shared" si="0"/>
        <v>10000</v>
      </c>
      <c r="K15" s="64">
        <f t="shared" si="1"/>
        <v>5</v>
      </c>
      <c r="L15" s="108"/>
      <c r="M15" s="107"/>
      <c r="N15" s="107"/>
      <c r="O15" s="107"/>
    </row>
    <row r="16" spans="1:17" ht="12.75" customHeight="1">
      <c r="A16" s="50"/>
      <c r="B16" s="48" t="s">
        <v>4</v>
      </c>
      <c r="C16" s="85">
        <v>527</v>
      </c>
      <c r="D16" s="128">
        <v>1000</v>
      </c>
      <c r="E16" s="130"/>
      <c r="F16" s="129">
        <f t="shared" si="2"/>
        <v>1000</v>
      </c>
      <c r="G16" s="127">
        <f t="shared" ref="G16:G18" si="6">D16*6</f>
        <v>6000</v>
      </c>
      <c r="H16" s="130"/>
      <c r="I16" s="126">
        <f t="shared" si="5"/>
        <v>6000</v>
      </c>
      <c r="J16" s="49">
        <f t="shared" si="0"/>
        <v>5000</v>
      </c>
      <c r="K16" s="64">
        <f t="shared" si="1"/>
        <v>5</v>
      </c>
      <c r="L16" s="108"/>
      <c r="M16" s="107"/>
      <c r="N16" s="107"/>
      <c r="O16" s="108"/>
      <c r="Q16" s="33"/>
    </row>
    <row r="17" spans="1:17" ht="12.75" customHeight="1">
      <c r="A17" s="50"/>
      <c r="B17" s="51" t="s">
        <v>3</v>
      </c>
      <c r="C17" s="86">
        <v>551</v>
      </c>
      <c r="D17" s="131"/>
      <c r="E17" s="132">
        <v>0</v>
      </c>
      <c r="F17" s="133">
        <f t="shared" si="2"/>
        <v>0</v>
      </c>
      <c r="G17" s="127">
        <f t="shared" si="6"/>
        <v>0</v>
      </c>
      <c r="H17" s="132">
        <f>E17*12</f>
        <v>0</v>
      </c>
      <c r="I17" s="129">
        <f t="shared" si="3"/>
        <v>0</v>
      </c>
      <c r="J17" s="52">
        <f t="shared" si="0"/>
        <v>0</v>
      </c>
      <c r="K17" s="64" t="str">
        <f t="shared" si="1"/>
        <v>0%</v>
      </c>
      <c r="L17" s="108"/>
    </row>
    <row r="18" spans="1:17" ht="12.75" customHeight="1" thickBot="1">
      <c r="A18" s="249"/>
      <c r="B18" s="229" t="s">
        <v>2</v>
      </c>
      <c r="C18" s="225" t="s">
        <v>53</v>
      </c>
      <c r="D18" s="226">
        <v>500</v>
      </c>
      <c r="E18" s="248"/>
      <c r="F18" s="233">
        <f t="shared" si="2"/>
        <v>500</v>
      </c>
      <c r="G18" s="234">
        <f t="shared" si="6"/>
        <v>3000</v>
      </c>
      <c r="H18" s="248"/>
      <c r="I18" s="233">
        <f t="shared" si="3"/>
        <v>3000</v>
      </c>
      <c r="J18" s="53">
        <f t="shared" si="0"/>
        <v>2500</v>
      </c>
      <c r="K18" s="54">
        <f t="shared" si="1"/>
        <v>5</v>
      </c>
    </row>
    <row r="19" spans="1:17" ht="20.100000000000001" customHeight="1" thickBot="1">
      <c r="A19" s="244" t="s">
        <v>57</v>
      </c>
      <c r="B19" s="236" t="s">
        <v>1</v>
      </c>
      <c r="C19" s="237"/>
      <c r="D19" s="238">
        <f>D20+D24+D29+D25</f>
        <v>167000</v>
      </c>
      <c r="E19" s="238">
        <f>E20+E24+E29+E25</f>
        <v>0</v>
      </c>
      <c r="F19" s="239">
        <f t="shared" si="2"/>
        <v>167000</v>
      </c>
      <c r="G19" s="238">
        <f>G20+G24+G29+G25</f>
        <v>1002000</v>
      </c>
      <c r="H19" s="238">
        <f>H20+H24+H29+H25</f>
        <v>0</v>
      </c>
      <c r="I19" s="239">
        <f t="shared" si="3"/>
        <v>1002000</v>
      </c>
      <c r="J19" s="40">
        <f t="shared" si="0"/>
        <v>835000</v>
      </c>
      <c r="K19" s="41">
        <f t="shared" si="1"/>
        <v>5</v>
      </c>
      <c r="M19" s="81"/>
    </row>
    <row r="20" spans="1:17" ht="18" customHeight="1">
      <c r="A20" s="286"/>
      <c r="B20" s="260" t="s">
        <v>19</v>
      </c>
      <c r="C20" s="261">
        <v>602</v>
      </c>
      <c r="D20" s="262">
        <f>D21+D22</f>
        <v>55000</v>
      </c>
      <c r="E20" s="263">
        <f>SUM(E21:E24)</f>
        <v>0</v>
      </c>
      <c r="F20" s="264">
        <f t="shared" ref="F20:F28" si="7">D20+E20</f>
        <v>55000</v>
      </c>
      <c r="G20" s="262">
        <f>G21+G22</f>
        <v>330000</v>
      </c>
      <c r="H20" s="265">
        <f>SUM(H21:H24)</f>
        <v>0</v>
      </c>
      <c r="I20" s="266">
        <f>G20+H20</f>
        <v>330000</v>
      </c>
      <c r="J20" s="55">
        <f t="shared" si="0"/>
        <v>275000</v>
      </c>
      <c r="K20" s="64">
        <f t="shared" si="1"/>
        <v>5</v>
      </c>
      <c r="L20" s="108"/>
      <c r="M20" s="122"/>
      <c r="N20" s="108"/>
      <c r="O20" s="108"/>
      <c r="P20" s="108"/>
    </row>
    <row r="21" spans="1:17" ht="24.95" customHeight="1">
      <c r="A21" s="287"/>
      <c r="B21" s="250" t="s">
        <v>47</v>
      </c>
      <c r="C21" s="205"/>
      <c r="D21" s="251">
        <v>15000</v>
      </c>
      <c r="E21" s="252"/>
      <c r="F21" s="253">
        <f t="shared" si="7"/>
        <v>15000</v>
      </c>
      <c r="G21" s="127">
        <f t="shared" ref="G21:G22" si="8">D21*6</f>
        <v>90000</v>
      </c>
      <c r="H21" s="254"/>
      <c r="I21" s="253">
        <f t="shared" si="3"/>
        <v>90000</v>
      </c>
      <c r="J21" s="55"/>
      <c r="K21" s="64"/>
      <c r="L21" s="108"/>
      <c r="M21" s="122"/>
      <c r="N21" s="108"/>
      <c r="O21" s="108"/>
      <c r="P21" s="108"/>
      <c r="Q21" s="33"/>
    </row>
    <row r="22" spans="1:17" ht="12" customHeight="1">
      <c r="A22" s="287"/>
      <c r="B22" s="217" t="s">
        <v>40</v>
      </c>
      <c r="C22" s="203"/>
      <c r="D22" s="212">
        <v>40000</v>
      </c>
      <c r="E22" s="213"/>
      <c r="F22" s="214">
        <f t="shared" si="7"/>
        <v>40000</v>
      </c>
      <c r="G22" s="127">
        <f t="shared" si="8"/>
        <v>240000</v>
      </c>
      <c r="H22" s="216"/>
      <c r="I22" s="214">
        <f t="shared" si="3"/>
        <v>240000</v>
      </c>
      <c r="J22" s="55"/>
      <c r="K22" s="64"/>
      <c r="L22" s="109"/>
      <c r="M22" s="122"/>
      <c r="N22" s="108"/>
      <c r="O22" s="108"/>
      <c r="P22" s="108"/>
    </row>
    <row r="23" spans="1:17" ht="12.75" customHeight="1" thickBot="1">
      <c r="A23" s="287"/>
      <c r="B23" s="218" t="s">
        <v>18</v>
      </c>
      <c r="C23" s="87"/>
      <c r="D23" s="219"/>
      <c r="E23" s="220"/>
      <c r="F23" s="221">
        <f t="shared" si="7"/>
        <v>0</v>
      </c>
      <c r="G23" s="215">
        <f>D23*12</f>
        <v>0</v>
      </c>
      <c r="H23" s="215"/>
      <c r="I23" s="221">
        <f t="shared" si="3"/>
        <v>0</v>
      </c>
      <c r="J23" s="60"/>
      <c r="K23" s="59"/>
      <c r="L23" s="108"/>
      <c r="M23" s="123"/>
      <c r="N23" s="110"/>
      <c r="O23" s="111"/>
      <c r="P23" s="107"/>
    </row>
    <row r="24" spans="1:17" ht="20.100000000000001" customHeight="1" thickBot="1">
      <c r="A24" s="287"/>
      <c r="B24" s="202" t="s">
        <v>60</v>
      </c>
      <c r="C24" s="203"/>
      <c r="D24" s="210">
        <v>0</v>
      </c>
      <c r="E24" s="210">
        <v>0</v>
      </c>
      <c r="F24" s="136">
        <f t="shared" si="7"/>
        <v>0</v>
      </c>
      <c r="G24" s="211">
        <v>0</v>
      </c>
      <c r="H24" s="211">
        <v>0</v>
      </c>
      <c r="I24" s="136">
        <f t="shared" si="3"/>
        <v>0</v>
      </c>
      <c r="J24" s="83"/>
      <c r="K24" s="82"/>
      <c r="L24" s="112"/>
      <c r="M24" s="123"/>
      <c r="N24" s="113"/>
      <c r="O24" s="110"/>
      <c r="P24" s="114"/>
    </row>
    <row r="25" spans="1:17" ht="12.75" customHeight="1">
      <c r="A25" s="120"/>
      <c r="B25" s="204" t="s">
        <v>0</v>
      </c>
      <c r="C25" s="205" t="s">
        <v>51</v>
      </c>
      <c r="D25" s="206">
        <f>D26+D27+D28</f>
        <v>0</v>
      </c>
      <c r="E25" s="207">
        <f>SUM(E26:E28)</f>
        <v>0</v>
      </c>
      <c r="F25" s="208">
        <f t="shared" si="7"/>
        <v>0</v>
      </c>
      <c r="G25" s="209">
        <f>SUM(G26:G28)</f>
        <v>0</v>
      </c>
      <c r="H25" s="209">
        <f>SUM(H26:H28)</f>
        <v>0</v>
      </c>
      <c r="I25" s="208">
        <f t="shared" ref="I25:I31" si="9">G25+H25</f>
        <v>0</v>
      </c>
      <c r="J25" s="57">
        <f t="shared" ref="J25:J29" si="10">I25-F25</f>
        <v>0</v>
      </c>
      <c r="K25" s="58" t="str">
        <f t="shared" ref="K25:K29" si="11">IF(F25=0,IF(I25=0,"0%","100% "),(I25-F25)/F25)</f>
        <v>0%</v>
      </c>
      <c r="L25" s="108"/>
      <c r="M25" s="110"/>
      <c r="N25" s="110"/>
      <c r="O25" s="110"/>
      <c r="P25" s="108"/>
    </row>
    <row r="26" spans="1:17" ht="12.75" customHeight="1">
      <c r="A26" s="77"/>
      <c r="B26" s="202" t="s">
        <v>54</v>
      </c>
      <c r="C26" s="222"/>
      <c r="D26" s="210">
        <v>0</v>
      </c>
      <c r="E26" s="223">
        <v>0</v>
      </c>
      <c r="F26" s="136">
        <f t="shared" si="7"/>
        <v>0</v>
      </c>
      <c r="G26" s="211"/>
      <c r="H26" s="211">
        <v>0</v>
      </c>
      <c r="I26" s="136">
        <f>G26+H26</f>
        <v>0</v>
      </c>
      <c r="J26" s="55">
        <f t="shared" si="10"/>
        <v>0</v>
      </c>
      <c r="K26" s="64" t="str">
        <f t="shared" si="11"/>
        <v>0%</v>
      </c>
      <c r="L26" s="108"/>
      <c r="M26" s="108"/>
      <c r="N26" s="108"/>
      <c r="O26" s="108"/>
      <c r="P26" s="108"/>
    </row>
    <row r="27" spans="1:17" ht="12.75" customHeight="1">
      <c r="A27" s="77"/>
      <c r="B27" s="202" t="s">
        <v>59</v>
      </c>
      <c r="C27" s="222"/>
      <c r="D27" s="210">
        <v>0</v>
      </c>
      <c r="E27" s="223">
        <v>0</v>
      </c>
      <c r="F27" s="136">
        <f t="shared" si="7"/>
        <v>0</v>
      </c>
      <c r="G27" s="211"/>
      <c r="H27" s="211">
        <f>E27*12</f>
        <v>0</v>
      </c>
      <c r="I27" s="136">
        <f>G27+H27</f>
        <v>0</v>
      </c>
      <c r="J27" s="55">
        <f t="shared" si="10"/>
        <v>0</v>
      </c>
      <c r="K27" s="64" t="str">
        <f t="shared" si="11"/>
        <v>0%</v>
      </c>
      <c r="L27" s="108"/>
      <c r="M27" s="108"/>
      <c r="N27" s="108"/>
      <c r="O27" s="108"/>
      <c r="P27" s="108"/>
    </row>
    <row r="28" spans="1:17" ht="12.75" customHeight="1">
      <c r="A28" s="77"/>
      <c r="B28" s="202" t="s">
        <v>55</v>
      </c>
      <c r="C28" s="203"/>
      <c r="D28" s="212">
        <v>0</v>
      </c>
      <c r="E28" s="213"/>
      <c r="F28" s="214">
        <f t="shared" si="7"/>
        <v>0</v>
      </c>
      <c r="G28" s="216"/>
      <c r="H28" s="216"/>
      <c r="I28" s="214"/>
      <c r="J28" s="55">
        <f t="shared" si="10"/>
        <v>0</v>
      </c>
      <c r="K28" s="64" t="str">
        <f t="shared" si="11"/>
        <v>0%</v>
      </c>
      <c r="L28" s="108"/>
      <c r="M28" s="108"/>
      <c r="N28" s="108"/>
      <c r="O28" s="108"/>
      <c r="P28" s="108"/>
    </row>
    <row r="29" spans="1:17" ht="12.75" customHeight="1">
      <c r="A29" s="120"/>
      <c r="B29" s="224" t="s">
        <v>50</v>
      </c>
      <c r="C29" s="225" t="s">
        <v>52</v>
      </c>
      <c r="D29" s="226">
        <f t="shared" ref="D29:I29" si="12">SUM(D30:D31)</f>
        <v>112000</v>
      </c>
      <c r="E29" s="227">
        <f t="shared" si="12"/>
        <v>0</v>
      </c>
      <c r="F29" s="228">
        <f t="shared" si="12"/>
        <v>112000</v>
      </c>
      <c r="G29" s="226">
        <f t="shared" si="12"/>
        <v>672000</v>
      </c>
      <c r="H29" s="227">
        <f t="shared" si="12"/>
        <v>0</v>
      </c>
      <c r="I29" s="228">
        <f t="shared" si="12"/>
        <v>672000</v>
      </c>
      <c r="J29" s="57">
        <f t="shared" si="10"/>
        <v>560000</v>
      </c>
      <c r="K29" s="58">
        <f t="shared" si="11"/>
        <v>5</v>
      </c>
      <c r="L29" s="108"/>
      <c r="M29" s="108"/>
      <c r="N29" s="108"/>
      <c r="O29" s="108"/>
      <c r="P29" s="108"/>
      <c r="Q29" s="81"/>
    </row>
    <row r="30" spans="1:17" ht="12.75" customHeight="1">
      <c r="A30" s="78"/>
      <c r="B30" s="80" t="s">
        <v>17</v>
      </c>
      <c r="C30" s="87"/>
      <c r="D30" s="134">
        <v>84000</v>
      </c>
      <c r="E30" s="135"/>
      <c r="F30" s="136">
        <f>D30+E30</f>
        <v>84000</v>
      </c>
      <c r="G30" s="268">
        <f t="shared" ref="G30:G31" si="13">D30*6</f>
        <v>504000</v>
      </c>
      <c r="H30" s="137"/>
      <c r="I30" s="138">
        <f t="shared" si="9"/>
        <v>504000</v>
      </c>
      <c r="J30" s="56"/>
      <c r="K30" s="65"/>
      <c r="L30" s="267"/>
      <c r="M30" s="115"/>
      <c r="N30" s="142"/>
      <c r="O30" s="115"/>
      <c r="P30" s="115"/>
    </row>
    <row r="31" spans="1:17" ht="12.95" customHeight="1" thickBot="1">
      <c r="A31" s="77"/>
      <c r="B31" s="117" t="s">
        <v>46</v>
      </c>
      <c r="C31" s="87"/>
      <c r="D31" s="134">
        <v>28000</v>
      </c>
      <c r="E31" s="135"/>
      <c r="F31" s="136">
        <f>D31+E31</f>
        <v>28000</v>
      </c>
      <c r="G31" s="268">
        <f t="shared" si="13"/>
        <v>168000</v>
      </c>
      <c r="H31" s="137"/>
      <c r="I31" s="138">
        <f t="shared" si="9"/>
        <v>168000</v>
      </c>
      <c r="J31" s="68"/>
      <c r="K31" s="69"/>
      <c r="L31" s="267"/>
      <c r="M31" s="115"/>
      <c r="N31" s="115"/>
      <c r="O31" s="115"/>
      <c r="P31" s="115"/>
      <c r="Q31" s="81"/>
    </row>
    <row r="32" spans="1:17" ht="20.100000000000001" customHeight="1" thickBot="1">
      <c r="A32" s="245" t="s">
        <v>58</v>
      </c>
      <c r="B32" s="242" t="s">
        <v>68</v>
      </c>
      <c r="C32" s="243"/>
      <c r="D32" s="238">
        <f>D19-D7</f>
        <v>0</v>
      </c>
      <c r="E32" s="238">
        <f>E19-E7</f>
        <v>0</v>
      </c>
      <c r="F32" s="239">
        <f>D32+E32</f>
        <v>0</v>
      </c>
      <c r="G32" s="238">
        <f>G19-G7</f>
        <v>0</v>
      </c>
      <c r="H32" s="238">
        <f>H19-H7</f>
        <v>0</v>
      </c>
      <c r="I32" s="239">
        <f>G32+H32</f>
        <v>0</v>
      </c>
      <c r="J32" s="66">
        <f>I32-F32</f>
        <v>0</v>
      </c>
      <c r="K32" s="67" t="str">
        <f>IF(F32=0,IF(I32=0,"0%","100% "),(I32-F32)/F32)</f>
        <v>0%</v>
      </c>
      <c r="L32" s="116"/>
      <c r="M32" s="115"/>
      <c r="N32" s="115"/>
      <c r="O32" s="115"/>
      <c r="P32" s="115"/>
    </row>
    <row r="33" spans="1:16" s="4" customFormat="1" ht="12" customHeight="1">
      <c r="A33" s="70" t="s">
        <v>70</v>
      </c>
      <c r="B33" s="71"/>
      <c r="C33" s="79"/>
      <c r="D33" s="71"/>
      <c r="E33" s="71"/>
      <c r="F33" s="71"/>
      <c r="G33" s="71"/>
      <c r="H33" s="71"/>
      <c r="L33" s="39"/>
      <c r="M33" s="39"/>
      <c r="N33" s="39"/>
      <c r="O33" s="39"/>
      <c r="P33" s="39"/>
    </row>
    <row r="34" spans="1:16" s="4" customFormat="1" ht="12" customHeight="1">
      <c r="A34" s="34" t="s">
        <v>48</v>
      </c>
      <c r="B34" s="71"/>
      <c r="C34" s="34"/>
      <c r="D34" s="75"/>
      <c r="E34" s="76"/>
      <c r="F34" s="76"/>
      <c r="G34" s="71"/>
      <c r="H34" s="71"/>
      <c r="L34" s="39"/>
      <c r="M34" s="39"/>
      <c r="N34" s="39"/>
      <c r="O34" s="39"/>
      <c r="P34" s="39"/>
    </row>
    <row r="35" spans="1:16" ht="22.5" customHeight="1">
      <c r="A35" s="34"/>
      <c r="B35" s="71"/>
      <c r="C35" s="72"/>
      <c r="D35" s="74"/>
      <c r="E35" s="73"/>
      <c r="F35" s="73"/>
      <c r="G35" s="73"/>
      <c r="H35" s="73"/>
      <c r="I35" s="118"/>
      <c r="J35" s="3"/>
      <c r="K35" s="3"/>
    </row>
    <row r="36" spans="1:16">
      <c r="A36" s="2"/>
      <c r="B36" s="2"/>
      <c r="C36" s="2"/>
      <c r="D36" s="2"/>
      <c r="E36" s="2"/>
      <c r="F36" s="2"/>
      <c r="G36" s="2"/>
      <c r="H36" s="2"/>
      <c r="I36" s="119"/>
      <c r="J36" s="2"/>
      <c r="K36" s="2"/>
    </row>
    <row r="37" spans="1:16">
      <c r="I37" s="81"/>
    </row>
    <row r="38" spans="1:16">
      <c r="G38" s="33"/>
      <c r="H38" s="33"/>
      <c r="I38" s="33"/>
    </row>
    <row r="39" spans="1:16">
      <c r="G39" s="81"/>
    </row>
    <row r="40" spans="1:16">
      <c r="D40" s="33"/>
      <c r="G40" s="81"/>
    </row>
    <row r="45" spans="1:16">
      <c r="G45" s="33"/>
    </row>
  </sheetData>
  <sheetProtection insertRows="0"/>
  <protectedRanges>
    <protectedRange sqref="D30:E31" name="Oblast1"/>
    <protectedRange sqref="H30:H31" name="Oblast2"/>
  </protectedRanges>
  <mergeCells count="12">
    <mergeCell ref="A20:A24"/>
    <mergeCell ref="J5:K6"/>
    <mergeCell ref="A5:A6"/>
    <mergeCell ref="B5:B6"/>
    <mergeCell ref="C5:C6"/>
    <mergeCell ref="D5:F5"/>
    <mergeCell ref="G5:I5"/>
    <mergeCell ref="A3:D3"/>
    <mergeCell ref="A1:I1"/>
    <mergeCell ref="A2:I2"/>
    <mergeCell ref="E3:I3"/>
    <mergeCell ref="B4:I4"/>
  </mergeCells>
  <pageMargins left="0.7" right="0.7" top="0.78740157499999996" bottom="0.78740157499999996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6"/>
  <sheetViews>
    <sheetView zoomScale="130" zoomScaleNormal="130" workbookViewId="0">
      <selection activeCell="F22" sqref="F22"/>
    </sheetView>
  </sheetViews>
  <sheetFormatPr defaultRowHeight="12.75"/>
  <cols>
    <col min="1" max="1" width="11.83203125" customWidth="1"/>
    <col min="2" max="2" width="8.5" customWidth="1"/>
    <col min="3" max="3" width="6.6640625" customWidth="1"/>
    <col min="4" max="4" width="7.1640625" customWidth="1"/>
    <col min="5" max="5" width="7" customWidth="1"/>
    <col min="6" max="6" width="8.33203125" customWidth="1"/>
    <col min="7" max="7" width="6.5" customWidth="1"/>
    <col min="8" max="8" width="7.33203125" customWidth="1"/>
    <col min="9" max="9" width="9.1640625" customWidth="1"/>
    <col min="10" max="10" width="7.6640625" customWidth="1"/>
    <col min="11" max="11" width="8.83203125" customWidth="1"/>
    <col min="12" max="12" width="7.5" customWidth="1"/>
    <col min="13" max="13" width="8" customWidth="1"/>
    <col min="14" max="14" width="7.83203125" customWidth="1"/>
    <col min="15" max="15" width="10" customWidth="1"/>
    <col min="16" max="16" width="7.33203125" customWidth="1"/>
    <col min="17" max="17" width="9.33203125" customWidth="1"/>
    <col min="18" max="18" width="10.1640625" customWidth="1"/>
  </cols>
  <sheetData>
    <row r="1" spans="1:18">
      <c r="A1" s="10"/>
      <c r="B1" s="302" t="s">
        <v>49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10"/>
    </row>
    <row r="2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303"/>
      <c r="L2" s="303"/>
      <c r="M2" s="303"/>
    </row>
    <row r="3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</row>
    <row r="4" spans="1:18">
      <c r="A4" s="13"/>
      <c r="B4" s="13"/>
      <c r="C4" s="31"/>
      <c r="D4" s="31"/>
      <c r="E4" s="31"/>
      <c r="F4" s="31"/>
      <c r="G4" s="31"/>
      <c r="H4" s="31"/>
      <c r="I4" s="29"/>
      <c r="J4" s="28"/>
      <c r="K4" s="28"/>
      <c r="L4" s="28"/>
      <c r="M4" s="28"/>
    </row>
    <row r="5" spans="1:18">
      <c r="A5" s="30"/>
      <c r="B5" s="30"/>
      <c r="C5" s="32"/>
      <c r="D5" s="32"/>
      <c r="E5" s="32"/>
      <c r="F5" s="32"/>
      <c r="G5" s="32"/>
      <c r="H5" s="32"/>
      <c r="I5" s="29"/>
      <c r="J5" s="28"/>
      <c r="K5" s="28"/>
      <c r="L5" s="28"/>
      <c r="M5" s="28"/>
    </row>
    <row r="6" spans="1:18">
      <c r="A6" s="9"/>
      <c r="B6" s="9"/>
      <c r="C6" s="9"/>
      <c r="D6" s="9"/>
      <c r="E6" s="9"/>
      <c r="F6" s="9"/>
      <c r="G6" s="9"/>
      <c r="H6" s="9"/>
      <c r="I6" s="10"/>
      <c r="J6" s="10"/>
      <c r="K6" s="10"/>
      <c r="L6" s="9"/>
      <c r="M6" s="9"/>
    </row>
    <row r="7" spans="1:18">
      <c r="A7" s="185" t="s">
        <v>69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8" ht="16.5" thickBot="1">
      <c r="A9" s="91"/>
      <c r="B9" s="91"/>
      <c r="C9" s="320" t="s">
        <v>16</v>
      </c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</row>
    <row r="10" spans="1:18">
      <c r="A10" s="143"/>
      <c r="B10" s="308" t="s">
        <v>65</v>
      </c>
      <c r="C10" s="309"/>
      <c r="D10" s="309"/>
      <c r="E10" s="309"/>
      <c r="F10" s="309"/>
      <c r="G10" s="309"/>
      <c r="H10" s="310"/>
      <c r="I10" s="314" t="s">
        <v>75</v>
      </c>
      <c r="J10" s="315"/>
      <c r="K10" s="315"/>
      <c r="L10" s="315"/>
      <c r="M10" s="315"/>
      <c r="N10" s="315"/>
      <c r="O10" s="316"/>
      <c r="P10" s="190"/>
      <c r="Q10" s="190"/>
      <c r="R10" s="191"/>
    </row>
    <row r="11" spans="1:18" ht="13.5" thickBot="1">
      <c r="A11" s="186" t="s">
        <v>20</v>
      </c>
      <c r="B11" s="311"/>
      <c r="C11" s="312"/>
      <c r="D11" s="312"/>
      <c r="E11" s="312"/>
      <c r="F11" s="312"/>
      <c r="G11" s="312"/>
      <c r="H11" s="313"/>
      <c r="I11" s="317"/>
      <c r="J11" s="318"/>
      <c r="K11" s="318"/>
      <c r="L11" s="318"/>
      <c r="M11" s="318"/>
      <c r="N11" s="318"/>
      <c r="O11" s="319"/>
      <c r="P11" s="192"/>
      <c r="Q11" s="192"/>
      <c r="R11" s="191"/>
    </row>
    <row r="12" spans="1:18" ht="12.75" customHeight="1">
      <c r="A12" s="178" t="s">
        <v>21</v>
      </c>
      <c r="B12" s="269" t="s">
        <v>63</v>
      </c>
      <c r="C12" s="25" t="s">
        <v>22</v>
      </c>
      <c r="D12" s="26"/>
      <c r="E12" s="324" t="s">
        <v>67</v>
      </c>
      <c r="F12" s="179" t="s">
        <v>39</v>
      </c>
      <c r="G12" s="180" t="s">
        <v>43</v>
      </c>
      <c r="H12" s="180" t="s">
        <v>32</v>
      </c>
      <c r="I12" s="269" t="s">
        <v>63</v>
      </c>
      <c r="J12" s="25" t="s">
        <v>22</v>
      </c>
      <c r="K12" s="26"/>
      <c r="L12" s="304" t="s">
        <v>67</v>
      </c>
      <c r="M12" s="179" t="s">
        <v>39</v>
      </c>
      <c r="N12" s="181" t="s">
        <v>43</v>
      </c>
      <c r="O12" s="181" t="s">
        <v>32</v>
      </c>
      <c r="P12" s="192"/>
      <c r="Q12" s="192"/>
      <c r="R12" s="191"/>
    </row>
    <row r="13" spans="1:18">
      <c r="A13" s="178" t="s">
        <v>23</v>
      </c>
      <c r="B13" s="269"/>
      <c r="C13" s="37" t="s">
        <v>24</v>
      </c>
      <c r="D13" s="27" t="s">
        <v>34</v>
      </c>
      <c r="E13" s="304"/>
      <c r="F13" s="179" t="s">
        <v>38</v>
      </c>
      <c r="G13" s="180" t="s">
        <v>44</v>
      </c>
      <c r="H13" s="180"/>
      <c r="I13" s="269"/>
      <c r="J13" s="37" t="s">
        <v>24</v>
      </c>
      <c r="K13" s="27" t="s">
        <v>34</v>
      </c>
      <c r="L13" s="304"/>
      <c r="M13" s="179" t="s">
        <v>38</v>
      </c>
      <c r="N13" s="180" t="s">
        <v>44</v>
      </c>
      <c r="O13" s="180"/>
      <c r="P13" s="193"/>
      <c r="Q13" s="193"/>
      <c r="R13" s="193"/>
    </row>
    <row r="14" spans="1:18" ht="23.25" thickBot="1">
      <c r="A14" s="182"/>
      <c r="B14" s="270" t="s">
        <v>64</v>
      </c>
      <c r="C14" s="38"/>
      <c r="D14" s="38" t="s">
        <v>35</v>
      </c>
      <c r="E14" s="305"/>
      <c r="F14" s="183" t="s">
        <v>36</v>
      </c>
      <c r="G14" s="184"/>
      <c r="H14" s="184"/>
      <c r="I14" s="270" t="s">
        <v>64</v>
      </c>
      <c r="J14" s="38"/>
      <c r="K14" s="38" t="s">
        <v>35</v>
      </c>
      <c r="L14" s="305"/>
      <c r="M14" s="183" t="s">
        <v>36</v>
      </c>
      <c r="N14" s="184"/>
      <c r="O14" s="184"/>
      <c r="P14" s="192"/>
      <c r="Q14" s="192"/>
      <c r="R14" s="191"/>
    </row>
    <row r="15" spans="1:18" ht="13.5" thickBot="1">
      <c r="A15" s="187" t="s">
        <v>26</v>
      </c>
      <c r="B15" s="144">
        <f>C15+D15</f>
        <v>40.5</v>
      </c>
      <c r="C15" s="145">
        <v>0.5</v>
      </c>
      <c r="D15" s="145">
        <v>40</v>
      </c>
      <c r="E15" s="145">
        <v>2</v>
      </c>
      <c r="F15" s="146">
        <f>B15/E15*1000</f>
        <v>20250</v>
      </c>
      <c r="G15" s="147">
        <f>B15/100*34</f>
        <v>13.770000000000001</v>
      </c>
      <c r="H15" s="148">
        <f>G15+B15</f>
        <v>54.27</v>
      </c>
      <c r="I15" s="196">
        <f>J15+K15</f>
        <v>243</v>
      </c>
      <c r="J15" s="145">
        <f>C15*6</f>
        <v>3</v>
      </c>
      <c r="K15" s="145">
        <f t="shared" ref="K15:K19" si="0">D15*6</f>
        <v>240</v>
      </c>
      <c r="L15" s="145">
        <v>2</v>
      </c>
      <c r="M15" s="149">
        <f>I15/L15/6*1000</f>
        <v>20250</v>
      </c>
      <c r="N15" s="147">
        <f>I15/100*34+0.38</f>
        <v>83</v>
      </c>
      <c r="O15" s="148">
        <f t="shared" ref="O15:O19" si="1">N15+I15</f>
        <v>326</v>
      </c>
      <c r="P15" s="194"/>
      <c r="Q15" s="194"/>
      <c r="R15" s="194"/>
    </row>
    <row r="16" spans="1:18" ht="13.5" thickBot="1">
      <c r="A16" s="188" t="s">
        <v>27</v>
      </c>
      <c r="B16" s="150">
        <f>C16+D16</f>
        <v>16</v>
      </c>
      <c r="C16" s="151">
        <v>1</v>
      </c>
      <c r="D16" s="151">
        <v>15</v>
      </c>
      <c r="E16" s="151">
        <v>0.5</v>
      </c>
      <c r="F16" s="152">
        <f t="shared" ref="F16:F19" si="2">B16/E16*1000</f>
        <v>32000</v>
      </c>
      <c r="G16" s="147">
        <f>B16/100*34</f>
        <v>5.44</v>
      </c>
      <c r="H16" s="148">
        <f>G16+B16</f>
        <v>21.44</v>
      </c>
      <c r="I16" s="197">
        <f>J16+K16</f>
        <v>96</v>
      </c>
      <c r="J16" s="145">
        <f t="shared" ref="J16:J19" si="3">C16*6</f>
        <v>6</v>
      </c>
      <c r="K16" s="145">
        <f t="shared" si="0"/>
        <v>90</v>
      </c>
      <c r="L16" s="151">
        <v>0.5</v>
      </c>
      <c r="M16" s="149">
        <f t="shared" ref="M16:M19" si="4">I16/L16/6*1000</f>
        <v>32000</v>
      </c>
      <c r="N16" s="147">
        <f t="shared" ref="N16:N18" si="5">I16/100*34</f>
        <v>32.64</v>
      </c>
      <c r="O16" s="148">
        <f t="shared" si="1"/>
        <v>128.63999999999999</v>
      </c>
      <c r="P16" s="194"/>
      <c r="Q16" s="194"/>
      <c r="R16" s="194"/>
    </row>
    <row r="17" spans="1:18" ht="13.5" thickBot="1">
      <c r="A17" s="189" t="s">
        <v>62</v>
      </c>
      <c r="B17" s="150">
        <f>C17+D17</f>
        <v>33</v>
      </c>
      <c r="C17" s="151">
        <v>1</v>
      </c>
      <c r="D17" s="151">
        <v>32</v>
      </c>
      <c r="E17" s="151">
        <v>1</v>
      </c>
      <c r="F17" s="152">
        <f t="shared" si="2"/>
        <v>33000</v>
      </c>
      <c r="G17" s="147">
        <f t="shared" ref="G17" si="6">B17/100*34</f>
        <v>11.22</v>
      </c>
      <c r="H17" s="148">
        <f t="shared" ref="H17:H19" si="7">G17+B17</f>
        <v>44.22</v>
      </c>
      <c r="I17" s="197">
        <f>J17+K17</f>
        <v>198</v>
      </c>
      <c r="J17" s="145">
        <f t="shared" si="3"/>
        <v>6</v>
      </c>
      <c r="K17" s="145">
        <f t="shared" si="0"/>
        <v>192</v>
      </c>
      <c r="L17" s="151">
        <v>1</v>
      </c>
      <c r="M17" s="149">
        <f t="shared" si="4"/>
        <v>33000</v>
      </c>
      <c r="N17" s="147">
        <f t="shared" si="5"/>
        <v>67.319999999999993</v>
      </c>
      <c r="O17" s="148">
        <f t="shared" si="1"/>
        <v>265.32</v>
      </c>
      <c r="P17" s="194"/>
      <c r="Q17" s="194"/>
      <c r="R17" s="194"/>
    </row>
    <row r="18" spans="1:18" ht="13.5" thickBot="1">
      <c r="A18" s="188" t="s">
        <v>76</v>
      </c>
      <c r="B18" s="150">
        <f>C18+D18</f>
        <v>17</v>
      </c>
      <c r="C18" s="151">
        <v>1</v>
      </c>
      <c r="D18" s="151">
        <v>16</v>
      </c>
      <c r="E18" s="151">
        <v>0.5</v>
      </c>
      <c r="F18" s="152">
        <f t="shared" si="2"/>
        <v>34000</v>
      </c>
      <c r="G18" s="147">
        <f>B18/100*34-0.24</f>
        <v>5.54</v>
      </c>
      <c r="H18" s="148">
        <f t="shared" si="7"/>
        <v>22.54</v>
      </c>
      <c r="I18" s="197">
        <f>J18+K18</f>
        <v>102</v>
      </c>
      <c r="J18" s="145">
        <f t="shared" si="3"/>
        <v>6</v>
      </c>
      <c r="K18" s="145">
        <f t="shared" si="0"/>
        <v>96</v>
      </c>
      <c r="L18" s="151">
        <v>0.5</v>
      </c>
      <c r="M18" s="149">
        <f t="shared" si="4"/>
        <v>34000</v>
      </c>
      <c r="N18" s="147">
        <f t="shared" si="5"/>
        <v>34.68</v>
      </c>
      <c r="O18" s="148">
        <f t="shared" si="1"/>
        <v>136.68</v>
      </c>
      <c r="P18" s="194"/>
      <c r="Q18" s="194"/>
      <c r="R18" s="194"/>
    </row>
    <row r="19" spans="1:18" ht="13.5" thickBot="1">
      <c r="A19" s="188" t="s">
        <v>71</v>
      </c>
      <c r="B19" s="150">
        <f>C19+D19</f>
        <v>5.5</v>
      </c>
      <c r="C19" s="151">
        <v>0.5</v>
      </c>
      <c r="D19" s="151">
        <v>5</v>
      </c>
      <c r="E19" s="151">
        <v>0.2</v>
      </c>
      <c r="F19" s="152">
        <f t="shared" si="2"/>
        <v>27500</v>
      </c>
      <c r="G19" s="147">
        <f>B19/100*34+0.16</f>
        <v>2.0300000000000002</v>
      </c>
      <c r="H19" s="148">
        <f t="shared" si="7"/>
        <v>7.53</v>
      </c>
      <c r="I19" s="197">
        <f>J19+K19</f>
        <v>33</v>
      </c>
      <c r="J19" s="145">
        <f t="shared" si="3"/>
        <v>3</v>
      </c>
      <c r="K19" s="145">
        <f t="shared" si="0"/>
        <v>30</v>
      </c>
      <c r="L19" s="151">
        <v>0.2</v>
      </c>
      <c r="M19" s="149">
        <f t="shared" si="4"/>
        <v>27500</v>
      </c>
      <c r="N19" s="147">
        <f>I19/100*34-0.86</f>
        <v>10.360000000000001</v>
      </c>
      <c r="O19" s="148">
        <f t="shared" si="1"/>
        <v>43.36</v>
      </c>
      <c r="P19" s="194"/>
      <c r="Q19" s="194"/>
      <c r="R19" s="194"/>
    </row>
    <row r="20" spans="1:18">
      <c r="A20" s="306" t="s">
        <v>25</v>
      </c>
      <c r="B20" s="153"/>
      <c r="C20" s="154"/>
      <c r="D20" s="154"/>
      <c r="E20" s="154"/>
      <c r="F20" s="155"/>
      <c r="G20" s="156"/>
      <c r="H20" s="156"/>
      <c r="I20" s="198"/>
      <c r="J20" s="154"/>
      <c r="K20" s="154"/>
      <c r="L20" s="154"/>
      <c r="M20" s="157"/>
      <c r="N20" s="158"/>
      <c r="O20" s="158"/>
      <c r="P20" s="194"/>
      <c r="Q20" s="194"/>
      <c r="R20" s="194"/>
    </row>
    <row r="21" spans="1:18" ht="13.5" thickBot="1">
      <c r="A21" s="307"/>
      <c r="B21" s="159"/>
      <c r="C21" s="160"/>
      <c r="D21" s="160"/>
      <c r="E21" s="160"/>
      <c r="F21" s="161"/>
      <c r="G21" s="162"/>
      <c r="H21" s="162"/>
      <c r="I21" s="199"/>
      <c r="J21" s="160"/>
      <c r="K21" s="160"/>
      <c r="L21" s="160"/>
      <c r="M21" s="163"/>
      <c r="N21" s="162"/>
      <c r="O21" s="162"/>
      <c r="P21" s="194"/>
      <c r="Q21" s="194"/>
      <c r="R21" s="194"/>
    </row>
    <row r="22" spans="1:18" ht="13.5" thickBot="1">
      <c r="A22" s="307"/>
      <c r="B22" s="164">
        <f>SUM(B15:B21)</f>
        <v>112</v>
      </c>
      <c r="C22" s="165">
        <f>SUM(C15:C21)</f>
        <v>4</v>
      </c>
      <c r="D22" s="165">
        <f>SUM(D15:D21)</f>
        <v>108</v>
      </c>
      <c r="E22" s="165">
        <f>SUM(E15:E21)</f>
        <v>4.2</v>
      </c>
      <c r="F22" s="166">
        <f>B22/E22*1000</f>
        <v>26666.666666666664</v>
      </c>
      <c r="G22" s="167">
        <f t="shared" ref="G22:L22" si="8">SUM(G15:G21)</f>
        <v>38</v>
      </c>
      <c r="H22" s="167">
        <f t="shared" si="8"/>
        <v>150</v>
      </c>
      <c r="I22" s="164">
        <f t="shared" si="8"/>
        <v>672</v>
      </c>
      <c r="J22" s="165">
        <f t="shared" si="8"/>
        <v>24</v>
      </c>
      <c r="K22" s="165">
        <f t="shared" si="8"/>
        <v>648</v>
      </c>
      <c r="L22" s="165">
        <f t="shared" si="8"/>
        <v>4.2</v>
      </c>
      <c r="M22" s="168">
        <f>I22/L22/6*1000</f>
        <v>26666.666666666668</v>
      </c>
      <c r="N22" s="167">
        <f>SUM(N15:N21)</f>
        <v>228</v>
      </c>
      <c r="O22" s="167">
        <f>SUM(O15:O21)</f>
        <v>900.00000000000011</v>
      </c>
      <c r="P22" s="194"/>
      <c r="Q22" s="194"/>
      <c r="R22" s="195"/>
    </row>
    <row r="23" spans="1:18" ht="13.5" thickBot="1">
      <c r="A23" s="172" t="s">
        <v>31</v>
      </c>
      <c r="B23" s="173">
        <v>2</v>
      </c>
      <c r="C23" s="171"/>
      <c r="D23" s="174"/>
      <c r="E23" s="171"/>
      <c r="F23" s="172"/>
      <c r="G23" s="171"/>
      <c r="H23" s="175">
        <v>2</v>
      </c>
      <c r="I23" s="200">
        <f>B23*6</f>
        <v>12</v>
      </c>
      <c r="J23" s="171"/>
      <c r="K23" s="171"/>
      <c r="L23" s="171"/>
      <c r="M23" s="174"/>
      <c r="N23" s="176"/>
      <c r="O23" s="201">
        <v>12</v>
      </c>
      <c r="P23" s="194"/>
      <c r="Q23" s="194"/>
      <c r="R23" s="195"/>
    </row>
    <row r="24" spans="1:18" ht="13.5" thickBot="1">
      <c r="A24" s="172" t="s">
        <v>32</v>
      </c>
      <c r="B24" s="177">
        <f>SUM(B22:B23)</f>
        <v>114</v>
      </c>
      <c r="C24" s="171"/>
      <c r="D24" s="174"/>
      <c r="E24" s="171"/>
      <c r="F24" s="172"/>
      <c r="G24" s="171"/>
      <c r="H24" s="169">
        <f>SUM(H22:H23)</f>
        <v>152</v>
      </c>
      <c r="I24" s="170">
        <f>SUM(I22:I23)</f>
        <v>684</v>
      </c>
      <c r="J24" s="171"/>
      <c r="K24" s="171"/>
      <c r="L24" s="171"/>
      <c r="M24" s="174"/>
      <c r="N24" s="171"/>
      <c r="O24" s="169">
        <f>SUM(O22:O23)</f>
        <v>912.00000000000011</v>
      </c>
      <c r="P24" s="194"/>
      <c r="Q24" s="194"/>
      <c r="R24" s="194"/>
    </row>
    <row r="25" spans="1:18">
      <c r="A25" s="30"/>
      <c r="B25" s="30"/>
      <c r="C25" s="32"/>
      <c r="D25" s="32"/>
      <c r="E25" s="32"/>
      <c r="F25" s="32"/>
      <c r="G25" s="32"/>
      <c r="H25" s="32"/>
      <c r="I25" s="10"/>
      <c r="J25" s="10"/>
      <c r="K25" s="12"/>
      <c r="L25" s="12"/>
      <c r="M25" s="12"/>
    </row>
    <row r="26" spans="1:18">
      <c r="A26" s="321" t="s">
        <v>28</v>
      </c>
      <c r="B26" s="321"/>
      <c r="C26" s="322" t="s">
        <v>29</v>
      </c>
      <c r="D26" s="322"/>
      <c r="E26" s="322"/>
      <c r="F26" s="322"/>
      <c r="G26" s="89"/>
      <c r="H26" s="89"/>
      <c r="I26" s="12"/>
      <c r="J26" s="12"/>
      <c r="K26" s="12"/>
      <c r="L26" s="12"/>
      <c r="M26" s="12"/>
    </row>
    <row r="27" spans="1:18">
      <c r="A27" s="321" t="s">
        <v>30</v>
      </c>
      <c r="B27" s="321"/>
      <c r="C27" s="323">
        <v>43188</v>
      </c>
      <c r="D27" s="323"/>
      <c r="E27" s="323"/>
      <c r="F27" s="323"/>
      <c r="G27" s="90"/>
      <c r="H27" s="90"/>
      <c r="I27" s="12"/>
      <c r="J27" s="12"/>
      <c r="K27" s="12"/>
      <c r="L27" s="12"/>
      <c r="M27" s="12"/>
    </row>
    <row r="28" spans="1:18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41"/>
      <c r="L28" s="12"/>
      <c r="M28" s="12"/>
    </row>
    <row r="29" spans="1:18">
      <c r="A29" s="13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8">
      <c r="A30" s="139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8">
      <c r="A31" s="139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8">
      <c r="A32" s="14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6">
      <c r="A33" s="139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6">
      <c r="A34" s="13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6">
      <c r="A35" s="13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6">
      <c r="A36" s="13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6">
      <c r="A37" s="1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7"/>
      <c r="O37" s="97"/>
      <c r="P37" s="97"/>
    </row>
    <row r="38" spans="1:16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97"/>
      <c r="O38" s="97"/>
      <c r="P38" s="97"/>
    </row>
    <row r="39" spans="1:16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97"/>
      <c r="O39" s="97"/>
      <c r="P39" s="97"/>
    </row>
    <row r="40" spans="1:16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97"/>
      <c r="O40" s="97"/>
      <c r="P40" s="97"/>
    </row>
    <row r="41" spans="1:16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97"/>
      <c r="O41" s="97"/>
      <c r="P41" s="97"/>
    </row>
    <row r="42" spans="1:16" ht="15.75">
      <c r="A42" s="14"/>
      <c r="B42" s="14"/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97"/>
      <c r="O42" s="97"/>
      <c r="P42" s="97"/>
    </row>
    <row r="43" spans="1:16">
      <c r="A43" s="12"/>
      <c r="B43" s="16"/>
      <c r="C43" s="16"/>
      <c r="D43" s="16"/>
      <c r="E43" s="16"/>
      <c r="F43" s="16"/>
      <c r="G43" s="98"/>
      <c r="H43" s="98"/>
      <c r="I43" s="16"/>
      <c r="J43" s="16"/>
      <c r="K43" s="16"/>
      <c r="L43" s="16"/>
      <c r="M43" s="16"/>
      <c r="N43" s="97"/>
      <c r="O43" s="97"/>
      <c r="P43" s="97"/>
    </row>
    <row r="44" spans="1:16">
      <c r="A44" s="99"/>
      <c r="B44" s="16"/>
      <c r="C44" s="16"/>
      <c r="D44" s="16"/>
      <c r="E44" s="16"/>
      <c r="F44" s="16"/>
      <c r="G44" s="98"/>
      <c r="H44" s="98"/>
      <c r="I44" s="16"/>
      <c r="J44" s="16"/>
      <c r="K44" s="16"/>
      <c r="L44" s="16"/>
      <c r="M44" s="16"/>
      <c r="N44" s="97"/>
      <c r="O44" s="97"/>
      <c r="P44" s="97"/>
    </row>
    <row r="45" spans="1:16" ht="12.75" customHeight="1">
      <c r="A45" s="99"/>
      <c r="B45" s="100"/>
      <c r="C45" s="101"/>
      <c r="D45" s="102"/>
      <c r="E45" s="106"/>
      <c r="F45" s="100"/>
      <c r="G45" s="100"/>
      <c r="H45" s="100"/>
      <c r="I45" s="100"/>
      <c r="J45" s="101"/>
      <c r="K45" s="102"/>
      <c r="L45" s="106"/>
      <c r="M45" s="100"/>
      <c r="N45" s="97"/>
      <c r="O45" s="97"/>
      <c r="P45" s="97"/>
    </row>
    <row r="46" spans="1:16">
      <c r="A46" s="99"/>
      <c r="B46" s="100"/>
      <c r="C46" s="100"/>
      <c r="D46" s="100"/>
      <c r="E46" s="106"/>
      <c r="F46" s="100"/>
      <c r="G46" s="100"/>
      <c r="H46" s="100"/>
      <c r="I46" s="100"/>
      <c r="J46" s="100"/>
      <c r="K46" s="100"/>
      <c r="L46" s="106"/>
      <c r="M46" s="100"/>
      <c r="N46" s="97"/>
      <c r="O46" s="97"/>
      <c r="P46" s="97"/>
    </row>
    <row r="47" spans="1:16">
      <c r="A47" s="99"/>
      <c r="B47" s="100"/>
      <c r="C47" s="100"/>
      <c r="D47" s="100"/>
      <c r="E47" s="106"/>
      <c r="F47" s="100"/>
      <c r="G47" s="100"/>
      <c r="H47" s="100"/>
      <c r="I47" s="100"/>
      <c r="J47" s="100"/>
      <c r="K47" s="100"/>
      <c r="L47" s="106"/>
      <c r="M47" s="100"/>
      <c r="N47" s="97"/>
      <c r="O47" s="97"/>
      <c r="P47" s="97"/>
    </row>
    <row r="48" spans="1:16">
      <c r="A48" s="12"/>
      <c r="B48" s="93"/>
      <c r="C48" s="93"/>
      <c r="D48" s="93"/>
      <c r="E48" s="93"/>
      <c r="F48" s="94"/>
      <c r="G48" s="94"/>
      <c r="H48" s="94"/>
      <c r="I48" s="93"/>
      <c r="J48" s="93"/>
      <c r="K48" s="93"/>
      <c r="L48" s="93"/>
      <c r="M48" s="94"/>
      <c r="N48" s="97"/>
      <c r="O48" s="97"/>
      <c r="P48" s="97"/>
    </row>
    <row r="49" spans="1:16">
      <c r="A49" s="12"/>
      <c r="B49" s="93"/>
      <c r="C49" s="93"/>
      <c r="D49" s="93"/>
      <c r="E49" s="93"/>
      <c r="F49" s="94"/>
      <c r="G49" s="94"/>
      <c r="H49" s="94"/>
      <c r="I49" s="93"/>
      <c r="J49" s="93"/>
      <c r="K49" s="93"/>
      <c r="L49" s="93"/>
      <c r="M49" s="94"/>
      <c r="N49" s="97"/>
      <c r="O49" s="97"/>
      <c r="P49" s="97"/>
    </row>
    <row r="50" spans="1:16">
      <c r="A50" s="22"/>
      <c r="B50" s="93"/>
      <c r="C50" s="93"/>
      <c r="D50" s="93"/>
      <c r="E50" s="93"/>
      <c r="F50" s="94"/>
      <c r="G50" s="94"/>
      <c r="H50" s="94"/>
      <c r="I50" s="93"/>
      <c r="J50" s="93"/>
      <c r="K50" s="93"/>
      <c r="L50" s="93"/>
      <c r="M50" s="94"/>
      <c r="N50" s="97"/>
      <c r="O50" s="97"/>
      <c r="P50" s="97"/>
    </row>
    <row r="51" spans="1:16">
      <c r="A51" s="12"/>
      <c r="B51" s="93"/>
      <c r="C51" s="93"/>
      <c r="D51" s="93"/>
      <c r="E51" s="93"/>
      <c r="F51" s="94"/>
      <c r="G51" s="94"/>
      <c r="H51" s="94"/>
      <c r="I51" s="93"/>
      <c r="J51" s="93"/>
      <c r="K51" s="93"/>
      <c r="L51" s="93"/>
      <c r="M51" s="94"/>
      <c r="N51" s="97"/>
      <c r="O51" s="97"/>
      <c r="P51" s="97"/>
    </row>
    <row r="52" spans="1:16">
      <c r="A52" s="12"/>
      <c r="B52" s="93"/>
      <c r="C52" s="93"/>
      <c r="D52" s="93"/>
      <c r="E52" s="93"/>
      <c r="F52" s="94"/>
      <c r="G52" s="94"/>
      <c r="H52" s="94"/>
      <c r="I52" s="93"/>
      <c r="J52" s="93"/>
      <c r="K52" s="93"/>
      <c r="L52" s="93"/>
      <c r="M52" s="94"/>
      <c r="N52" s="97"/>
      <c r="O52" s="97"/>
      <c r="P52" s="97"/>
    </row>
    <row r="53" spans="1:16">
      <c r="A53" s="12"/>
      <c r="B53" s="103"/>
      <c r="C53" s="103"/>
      <c r="D53" s="103"/>
      <c r="E53" s="103"/>
      <c r="F53" s="104"/>
      <c r="G53" s="104"/>
      <c r="H53" s="104"/>
      <c r="I53" s="103"/>
      <c r="J53" s="103"/>
      <c r="K53" s="103"/>
      <c r="L53" s="103"/>
      <c r="M53" s="104"/>
      <c r="N53" s="97"/>
      <c r="O53" s="97"/>
      <c r="P53" s="97"/>
    </row>
    <row r="54" spans="1:16">
      <c r="A54" s="12"/>
      <c r="B54" s="103"/>
      <c r="C54" s="103"/>
      <c r="D54" s="103"/>
      <c r="E54" s="103"/>
      <c r="F54" s="104"/>
      <c r="G54" s="104"/>
      <c r="H54" s="104"/>
      <c r="I54" s="103"/>
      <c r="J54" s="103"/>
      <c r="K54" s="103"/>
      <c r="L54" s="103"/>
      <c r="M54" s="104"/>
      <c r="N54" s="97"/>
      <c r="O54" s="97"/>
      <c r="P54" s="97"/>
    </row>
    <row r="55" spans="1:16">
      <c r="A55" s="12"/>
      <c r="B55" s="103"/>
      <c r="C55" s="103"/>
      <c r="D55" s="103"/>
      <c r="E55" s="103"/>
      <c r="F55" s="104"/>
      <c r="G55" s="104"/>
      <c r="H55" s="104"/>
      <c r="I55" s="103"/>
      <c r="J55" s="103"/>
      <c r="K55" s="103"/>
      <c r="L55" s="103"/>
      <c r="M55" s="104"/>
      <c r="N55" s="97"/>
      <c r="O55" s="97"/>
      <c r="P55" s="97"/>
    </row>
    <row r="56" spans="1:16">
      <c r="A56" s="12"/>
      <c r="B56" s="103"/>
      <c r="C56" s="103"/>
      <c r="D56" s="103"/>
      <c r="E56" s="103"/>
      <c r="F56" s="104"/>
      <c r="G56" s="104"/>
      <c r="H56" s="104"/>
      <c r="I56" s="103"/>
      <c r="J56" s="103"/>
      <c r="K56" s="103"/>
      <c r="L56" s="103"/>
      <c r="M56" s="104"/>
      <c r="N56" s="97"/>
      <c r="O56" s="97"/>
      <c r="P56" s="97"/>
    </row>
    <row r="57" spans="1:16">
      <c r="A57" s="12"/>
      <c r="B57" s="103"/>
      <c r="C57" s="103"/>
      <c r="D57" s="103"/>
      <c r="E57" s="103"/>
      <c r="F57" s="104"/>
      <c r="G57" s="104"/>
      <c r="H57" s="104"/>
      <c r="I57" s="103"/>
      <c r="J57" s="103"/>
      <c r="K57" s="103"/>
      <c r="L57" s="103"/>
      <c r="M57" s="104"/>
      <c r="N57" s="97"/>
      <c r="O57" s="97"/>
      <c r="P57" s="97"/>
    </row>
    <row r="58" spans="1:16">
      <c r="A58" s="13"/>
      <c r="B58" s="93"/>
      <c r="C58" s="93"/>
      <c r="D58" s="93"/>
      <c r="E58" s="93"/>
      <c r="F58" s="94"/>
      <c r="G58" s="94"/>
      <c r="H58" s="94"/>
      <c r="I58" s="93"/>
      <c r="J58" s="93"/>
      <c r="K58" s="93"/>
      <c r="L58" s="93"/>
      <c r="M58" s="94"/>
      <c r="N58" s="97"/>
      <c r="O58" s="97"/>
      <c r="P58" s="97"/>
    </row>
    <row r="59" spans="1:16">
      <c r="A59" s="13"/>
      <c r="B59" s="93"/>
      <c r="C59" s="93"/>
      <c r="D59" s="93"/>
      <c r="E59" s="93"/>
      <c r="F59" s="94"/>
      <c r="G59" s="94"/>
      <c r="H59" s="94"/>
      <c r="I59" s="93"/>
      <c r="J59" s="93"/>
      <c r="K59" s="93"/>
      <c r="L59" s="93"/>
      <c r="M59" s="94"/>
      <c r="N59" s="97"/>
      <c r="O59" s="97"/>
      <c r="P59" s="97"/>
    </row>
    <row r="60" spans="1:16">
      <c r="A60" s="13"/>
      <c r="B60" s="93"/>
      <c r="C60" s="93"/>
      <c r="D60" s="93"/>
      <c r="E60" s="93"/>
      <c r="F60" s="94"/>
      <c r="G60" s="94"/>
      <c r="H60" s="94"/>
      <c r="I60" s="93"/>
      <c r="J60" s="93"/>
      <c r="K60" s="93"/>
      <c r="L60" s="93"/>
      <c r="M60" s="94"/>
      <c r="N60" s="97"/>
      <c r="O60" s="97"/>
      <c r="P60" s="97"/>
    </row>
    <row r="61" spans="1:16">
      <c r="A61" s="92"/>
      <c r="B61" s="12"/>
      <c r="C61" s="92"/>
      <c r="D61" s="92"/>
      <c r="E61" s="92"/>
      <c r="F61" s="92"/>
      <c r="G61" s="92"/>
      <c r="H61" s="92"/>
      <c r="I61" s="105"/>
      <c r="J61" s="92"/>
      <c r="K61" s="92"/>
      <c r="L61" s="92"/>
      <c r="M61" s="92"/>
      <c r="N61" s="97"/>
      <c r="O61" s="97"/>
      <c r="P61" s="97"/>
    </row>
    <row r="62" spans="1:16">
      <c r="A62" s="92"/>
      <c r="B62" s="95"/>
      <c r="C62" s="92"/>
      <c r="D62" s="92"/>
      <c r="E62" s="92"/>
      <c r="F62" s="92"/>
      <c r="G62" s="92"/>
      <c r="H62" s="92"/>
      <c r="I62" s="95"/>
      <c r="J62" s="92"/>
      <c r="K62" s="92"/>
      <c r="L62" s="92"/>
      <c r="M62" s="92"/>
      <c r="N62" s="97"/>
      <c r="O62" s="97"/>
      <c r="P62" s="97"/>
    </row>
    <row r="63" spans="1:16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97"/>
      <c r="O63" s="97"/>
      <c r="P63" s="97"/>
    </row>
    <row r="64" spans="1:16">
      <c r="A64" s="30"/>
      <c r="B64" s="30"/>
      <c r="C64" s="31"/>
      <c r="D64" s="31"/>
      <c r="E64" s="31"/>
      <c r="F64" s="31"/>
      <c r="G64" s="89"/>
      <c r="H64" s="89"/>
      <c r="I64" s="12"/>
      <c r="J64" s="12"/>
      <c r="K64" s="12"/>
      <c r="L64" s="12"/>
      <c r="M64" s="12"/>
      <c r="N64" s="97"/>
      <c r="O64" s="97"/>
      <c r="P64" s="97"/>
    </row>
    <row r="65" spans="1:16">
      <c r="A65" s="30"/>
      <c r="B65" s="30"/>
      <c r="C65" s="32"/>
      <c r="D65" s="32"/>
      <c r="E65" s="32"/>
      <c r="F65" s="32"/>
      <c r="G65" s="90"/>
      <c r="H65" s="90"/>
      <c r="I65" s="12"/>
      <c r="J65" s="12"/>
      <c r="K65" s="12"/>
      <c r="L65" s="12"/>
      <c r="M65" s="12"/>
      <c r="N65" s="97"/>
      <c r="O65" s="97"/>
      <c r="P65" s="97"/>
    </row>
    <row r="66" spans="1:1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97"/>
      <c r="O66" s="97"/>
      <c r="P66" s="97"/>
    </row>
    <row r="67" spans="1:1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97"/>
      <c r="O67" s="97"/>
      <c r="P67" s="97"/>
    </row>
    <row r="68" spans="1:16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7"/>
      <c r="O68" s="97"/>
      <c r="P68" s="97"/>
    </row>
    <row r="69" spans="1:16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97"/>
      <c r="O69" s="97"/>
      <c r="P69" s="97"/>
    </row>
    <row r="70" spans="1:16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97"/>
      <c r="O70" s="97"/>
      <c r="P70" s="97"/>
    </row>
    <row r="71" spans="1:16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97"/>
      <c r="O71" s="97"/>
      <c r="P71" s="97"/>
    </row>
    <row r="72" spans="1:16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7"/>
      <c r="O72" s="97"/>
      <c r="P72" s="97"/>
    </row>
    <row r="73" spans="1:16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97"/>
      <c r="O73" s="97"/>
      <c r="P73" s="97"/>
    </row>
    <row r="74" spans="1:16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97"/>
      <c r="O74" s="97"/>
      <c r="P74" s="97"/>
    </row>
    <row r="75" spans="1:16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97"/>
      <c r="O75" s="97"/>
      <c r="P75" s="97"/>
    </row>
    <row r="76" spans="1:1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97"/>
      <c r="O76" s="97"/>
      <c r="P76" s="97"/>
    </row>
    <row r="77" spans="1:16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97"/>
      <c r="O77" s="97"/>
      <c r="P77" s="97"/>
    </row>
    <row r="78" spans="1:1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97"/>
      <c r="O78" s="97"/>
      <c r="P78" s="97"/>
    </row>
    <row r="79" spans="1:16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97"/>
      <c r="O79" s="97"/>
      <c r="P79" s="97"/>
    </row>
    <row r="80" spans="1:16" ht="15.75">
      <c r="A80" s="14"/>
      <c r="B80" s="14"/>
      <c r="C80" s="14"/>
      <c r="D80" s="14"/>
      <c r="E80" s="14"/>
      <c r="F80" s="14"/>
      <c r="G80" s="14"/>
      <c r="H80" s="14"/>
      <c r="I80" s="14"/>
      <c r="J80" s="12"/>
      <c r="K80" s="12"/>
      <c r="L80" s="12"/>
      <c r="M80" s="12"/>
      <c r="N80" s="97"/>
      <c r="O80" s="97"/>
      <c r="P80" s="97"/>
    </row>
    <row r="81" spans="1:16">
      <c r="A81" s="12"/>
      <c r="B81" s="16"/>
      <c r="C81" s="16"/>
      <c r="D81" s="16"/>
      <c r="E81" s="16"/>
      <c r="F81" s="16"/>
      <c r="G81" s="98"/>
      <c r="H81" s="98"/>
      <c r="I81" s="16"/>
      <c r="J81" s="16"/>
      <c r="K81" s="16"/>
      <c r="L81" s="16"/>
      <c r="M81" s="16"/>
      <c r="N81" s="97"/>
      <c r="O81" s="97"/>
      <c r="P81" s="97"/>
    </row>
    <row r="82" spans="1:16">
      <c r="A82" s="99"/>
      <c r="B82" s="16"/>
      <c r="C82" s="16"/>
      <c r="D82" s="16"/>
      <c r="E82" s="16"/>
      <c r="F82" s="16"/>
      <c r="G82" s="98"/>
      <c r="H82" s="98"/>
      <c r="I82" s="16"/>
      <c r="J82" s="16"/>
      <c r="K82" s="16"/>
      <c r="L82" s="16"/>
      <c r="M82" s="16"/>
      <c r="N82" s="97"/>
      <c r="O82" s="97"/>
      <c r="P82" s="97"/>
    </row>
    <row r="83" spans="1:16" ht="12.75" customHeight="1">
      <c r="A83" s="99"/>
      <c r="B83" s="100"/>
      <c r="C83" s="101"/>
      <c r="D83" s="102"/>
      <c r="E83" s="106"/>
      <c r="F83" s="100"/>
      <c r="G83" s="100"/>
      <c r="H83" s="100"/>
      <c r="I83" s="100"/>
      <c r="J83" s="101"/>
      <c r="K83" s="102"/>
      <c r="L83" s="106"/>
      <c r="M83" s="100"/>
      <c r="N83" s="97"/>
      <c r="O83" s="97"/>
      <c r="P83" s="97"/>
    </row>
    <row r="84" spans="1:16">
      <c r="A84" s="99"/>
      <c r="B84" s="100"/>
      <c r="C84" s="100"/>
      <c r="D84" s="100"/>
      <c r="E84" s="106"/>
      <c r="F84" s="100"/>
      <c r="G84" s="100"/>
      <c r="H84" s="100"/>
      <c r="I84" s="100"/>
      <c r="J84" s="100"/>
      <c r="K84" s="100"/>
      <c r="L84" s="106"/>
      <c r="M84" s="100"/>
      <c r="N84" s="97"/>
      <c r="O84" s="97"/>
      <c r="P84" s="97"/>
    </row>
    <row r="85" spans="1:16">
      <c r="A85" s="99"/>
      <c r="B85" s="100"/>
      <c r="C85" s="100"/>
      <c r="D85" s="100"/>
      <c r="E85" s="106"/>
      <c r="F85" s="100"/>
      <c r="G85" s="100"/>
      <c r="H85" s="100"/>
      <c r="I85" s="100"/>
      <c r="J85" s="100"/>
      <c r="K85" s="100"/>
      <c r="L85" s="106"/>
      <c r="M85" s="100"/>
      <c r="N85" s="97"/>
      <c r="O85" s="97"/>
      <c r="P85" s="97"/>
    </row>
    <row r="86" spans="1:16">
      <c r="A86" s="12"/>
      <c r="B86" s="93"/>
      <c r="C86" s="93"/>
      <c r="D86" s="93"/>
      <c r="E86" s="93"/>
      <c r="F86" s="94"/>
      <c r="G86" s="94"/>
      <c r="H86" s="94"/>
      <c r="I86" s="93"/>
      <c r="J86" s="93"/>
      <c r="K86" s="93"/>
      <c r="L86" s="93"/>
      <c r="M86" s="94"/>
      <c r="N86" s="97"/>
      <c r="O86" s="97"/>
      <c r="P86" s="97"/>
    </row>
    <row r="87" spans="1:16">
      <c r="A87" s="12"/>
      <c r="B87" s="93"/>
      <c r="C87" s="93"/>
      <c r="D87" s="93"/>
      <c r="E87" s="93"/>
      <c r="F87" s="94"/>
      <c r="G87" s="94"/>
      <c r="H87" s="94"/>
      <c r="I87" s="93"/>
      <c r="J87" s="93"/>
      <c r="K87" s="93"/>
      <c r="L87" s="93"/>
      <c r="M87" s="94"/>
      <c r="N87" s="97"/>
      <c r="O87" s="97"/>
      <c r="P87" s="97"/>
    </row>
    <row r="88" spans="1:16">
      <c r="A88" s="22"/>
      <c r="B88" s="93"/>
      <c r="C88" s="93"/>
      <c r="D88" s="93"/>
      <c r="E88" s="93"/>
      <c r="F88" s="94"/>
      <c r="G88" s="94"/>
      <c r="H88" s="94"/>
      <c r="I88" s="93"/>
      <c r="J88" s="93"/>
      <c r="K88" s="93"/>
      <c r="L88" s="93"/>
      <c r="M88" s="94"/>
      <c r="N88" s="97"/>
      <c r="O88" s="97"/>
      <c r="P88" s="97"/>
    </row>
    <row r="89" spans="1:16">
      <c r="A89" s="12"/>
      <c r="B89" s="93"/>
      <c r="C89" s="93"/>
      <c r="D89" s="93"/>
      <c r="E89" s="93"/>
      <c r="F89" s="94"/>
      <c r="G89" s="94"/>
      <c r="H89" s="94"/>
      <c r="I89" s="93"/>
      <c r="J89" s="93"/>
      <c r="K89" s="93"/>
      <c r="L89" s="93"/>
      <c r="M89" s="94"/>
      <c r="N89" s="97"/>
      <c r="O89" s="97"/>
      <c r="P89" s="97"/>
    </row>
    <row r="90" spans="1:16">
      <c r="A90" s="12"/>
      <c r="B90" s="93"/>
      <c r="C90" s="93"/>
      <c r="D90" s="93"/>
      <c r="E90" s="93"/>
      <c r="F90" s="94"/>
      <c r="G90" s="94"/>
      <c r="H90" s="94"/>
      <c r="I90" s="93"/>
      <c r="J90" s="93"/>
      <c r="K90" s="93"/>
      <c r="L90" s="93"/>
      <c r="M90" s="94"/>
      <c r="N90" s="97"/>
      <c r="O90" s="97"/>
      <c r="P90" s="97"/>
    </row>
    <row r="91" spans="1:16">
      <c r="A91" s="12"/>
      <c r="B91" s="93"/>
      <c r="C91" s="93"/>
      <c r="D91" s="93"/>
      <c r="E91" s="93"/>
      <c r="F91" s="94"/>
      <c r="G91" s="94"/>
      <c r="H91" s="94"/>
      <c r="I91" s="93"/>
      <c r="J91" s="93"/>
      <c r="K91" s="93"/>
      <c r="L91" s="93"/>
      <c r="M91" s="94"/>
      <c r="N91" s="97"/>
      <c r="O91" s="97"/>
      <c r="P91" s="97"/>
    </row>
    <row r="92" spans="1:16">
      <c r="A92" s="92"/>
      <c r="B92" s="93"/>
      <c r="C92" s="93"/>
      <c r="D92" s="93"/>
      <c r="E92" s="93"/>
      <c r="F92" s="94"/>
      <c r="G92" s="94"/>
      <c r="H92" s="94"/>
      <c r="I92" s="95"/>
      <c r="J92" s="95"/>
      <c r="K92" s="95"/>
      <c r="L92" s="95"/>
      <c r="M92" s="96"/>
      <c r="N92" s="97"/>
      <c r="O92" s="97"/>
      <c r="P92" s="97"/>
    </row>
    <row r="93" spans="1:16">
      <c r="A93" s="12"/>
      <c r="B93" s="93"/>
      <c r="C93" s="93"/>
      <c r="D93" s="93"/>
      <c r="E93" s="93"/>
      <c r="F93" s="94"/>
      <c r="G93" s="94"/>
      <c r="H93" s="94"/>
      <c r="I93" s="93"/>
      <c r="J93" s="93"/>
      <c r="K93" s="93"/>
      <c r="L93" s="93"/>
      <c r="M93" s="94"/>
      <c r="N93" s="97"/>
      <c r="O93" s="97"/>
      <c r="P93" s="97"/>
    </row>
    <row r="94" spans="1:16">
      <c r="A94" s="12"/>
      <c r="B94" s="93"/>
      <c r="C94" s="93"/>
      <c r="D94" s="93"/>
      <c r="E94" s="93"/>
      <c r="F94" s="94"/>
      <c r="G94" s="94"/>
      <c r="H94" s="94"/>
      <c r="I94" s="93"/>
      <c r="J94" s="93"/>
      <c r="K94" s="93"/>
      <c r="L94" s="93"/>
      <c r="M94" s="94"/>
      <c r="N94" s="97"/>
      <c r="O94" s="97"/>
      <c r="P94" s="97"/>
    </row>
    <row r="95" spans="1:16">
      <c r="A95" s="12"/>
      <c r="B95" s="93"/>
      <c r="C95" s="93"/>
      <c r="D95" s="93"/>
      <c r="E95" s="93"/>
      <c r="F95" s="94"/>
      <c r="G95" s="94"/>
      <c r="H95" s="94"/>
      <c r="I95" s="93"/>
      <c r="J95" s="93"/>
      <c r="K95" s="93"/>
      <c r="L95" s="93"/>
      <c r="M95" s="94"/>
      <c r="N95" s="97"/>
      <c r="O95" s="97"/>
      <c r="P95" s="97"/>
    </row>
    <row r="96" spans="1:16">
      <c r="A96" s="13"/>
      <c r="B96" s="93"/>
      <c r="C96" s="93"/>
      <c r="D96" s="93"/>
      <c r="E96" s="93"/>
      <c r="F96" s="94"/>
      <c r="G96" s="94"/>
      <c r="H96" s="94"/>
      <c r="I96" s="93"/>
      <c r="J96" s="93"/>
      <c r="K96" s="93"/>
      <c r="L96" s="93"/>
      <c r="M96" s="94"/>
      <c r="N96" s="97"/>
      <c r="O96" s="97"/>
      <c r="P96" s="97"/>
    </row>
    <row r="97" spans="1:16">
      <c r="A97" s="13"/>
      <c r="B97" s="93"/>
      <c r="C97" s="93"/>
      <c r="D97" s="93"/>
      <c r="E97" s="93"/>
      <c r="F97" s="94"/>
      <c r="G97" s="94"/>
      <c r="H97" s="94"/>
      <c r="I97" s="93"/>
      <c r="J97" s="93"/>
      <c r="K97" s="93"/>
      <c r="L97" s="93"/>
      <c r="M97" s="94"/>
      <c r="N97" s="97"/>
      <c r="O97" s="97"/>
      <c r="P97" s="97"/>
    </row>
    <row r="98" spans="1:16">
      <c r="A98" s="13"/>
      <c r="B98" s="93"/>
      <c r="C98" s="93"/>
      <c r="D98" s="93"/>
      <c r="E98" s="93"/>
      <c r="F98" s="94"/>
      <c r="G98" s="94"/>
      <c r="H98" s="94"/>
      <c r="I98" s="93"/>
      <c r="J98" s="93"/>
      <c r="K98" s="93"/>
      <c r="L98" s="93"/>
      <c r="M98" s="94"/>
      <c r="N98" s="97"/>
      <c r="O98" s="97"/>
      <c r="P98" s="97"/>
    </row>
    <row r="99" spans="1:16">
      <c r="A99" s="92"/>
      <c r="B99" s="92"/>
      <c r="C99" s="92"/>
      <c r="D99" s="92"/>
      <c r="E99" s="92"/>
      <c r="F99" s="92"/>
      <c r="G99" s="92"/>
      <c r="H99" s="92"/>
      <c r="I99" s="105"/>
      <c r="J99" s="92"/>
      <c r="K99" s="92"/>
      <c r="L99" s="92"/>
      <c r="M99" s="92"/>
      <c r="N99" s="97"/>
      <c r="O99" s="97"/>
      <c r="P99" s="97"/>
    </row>
    <row r="100" spans="1:16">
      <c r="A100" s="92"/>
      <c r="B100" s="95"/>
      <c r="C100" s="92"/>
      <c r="D100" s="92"/>
      <c r="E100" s="92"/>
      <c r="F100" s="92"/>
      <c r="G100" s="92"/>
      <c r="H100" s="92"/>
      <c r="I100" s="95"/>
      <c r="J100" s="92"/>
      <c r="K100" s="92"/>
      <c r="L100" s="92"/>
      <c r="M100" s="92"/>
      <c r="N100" s="97"/>
      <c r="O100" s="97"/>
      <c r="P100" s="97"/>
    </row>
    <row r="101" spans="1:16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97"/>
      <c r="O101" s="97"/>
      <c r="P101" s="97"/>
    </row>
    <row r="102" spans="1:16">
      <c r="A102" s="30"/>
      <c r="B102" s="30"/>
      <c r="C102" s="31"/>
      <c r="D102" s="31"/>
      <c r="E102" s="31"/>
      <c r="F102" s="31"/>
      <c r="G102" s="89"/>
      <c r="H102" s="89"/>
      <c r="I102" s="12"/>
      <c r="J102" s="12"/>
      <c r="K102" s="12"/>
      <c r="L102" s="12"/>
      <c r="M102" s="12"/>
      <c r="N102" s="97"/>
      <c r="O102" s="97"/>
      <c r="P102" s="97"/>
    </row>
    <row r="103" spans="1:16">
      <c r="A103" s="30"/>
      <c r="B103" s="30"/>
      <c r="C103" s="32"/>
      <c r="D103" s="32"/>
      <c r="E103" s="32"/>
      <c r="F103" s="32"/>
      <c r="G103" s="90"/>
      <c r="H103" s="90"/>
      <c r="I103" s="12"/>
      <c r="J103" s="12"/>
      <c r="K103" s="12"/>
      <c r="L103" s="12"/>
      <c r="M103" s="12"/>
      <c r="N103" s="97"/>
      <c r="O103" s="97"/>
      <c r="P103" s="97"/>
    </row>
    <row r="104" spans="1:16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7"/>
      <c r="O104" s="97"/>
      <c r="P104" s="97"/>
    </row>
    <row r="105" spans="1:16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7"/>
      <c r="O105" s="97"/>
      <c r="P105" s="97"/>
    </row>
    <row r="106" spans="1:1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7"/>
      <c r="O106" s="97"/>
      <c r="P106" s="97"/>
    </row>
    <row r="107" spans="1:16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7"/>
      <c r="O107" s="97"/>
      <c r="P107" s="97"/>
    </row>
    <row r="108" spans="1:16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7"/>
      <c r="O108" s="97"/>
      <c r="P108" s="97"/>
    </row>
    <row r="109" spans="1:16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7"/>
      <c r="O109" s="97"/>
      <c r="P109" s="97"/>
    </row>
    <row r="110" spans="1:16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97"/>
      <c r="O110" s="97"/>
      <c r="P110" s="97"/>
    </row>
    <row r="111" spans="1:16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97"/>
      <c r="O111" s="97"/>
      <c r="P111" s="97"/>
    </row>
    <row r="112" spans="1:16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97"/>
      <c r="O112" s="97"/>
      <c r="P112" s="97"/>
    </row>
    <row r="113" spans="1:16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97"/>
      <c r="O113" s="97"/>
      <c r="P113" s="97"/>
    </row>
    <row r="114" spans="1:16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97"/>
      <c r="O114" s="97"/>
      <c r="P114" s="97"/>
    </row>
    <row r="115" spans="1:16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97"/>
      <c r="O115" s="97"/>
      <c r="P115" s="97"/>
    </row>
    <row r="116" spans="1: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97"/>
      <c r="O116" s="97"/>
      <c r="P116" s="97"/>
    </row>
    <row r="117" spans="1:16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97"/>
      <c r="O117" s="97"/>
      <c r="P117" s="97"/>
    </row>
    <row r="118" spans="1:16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97"/>
      <c r="O118" s="97"/>
      <c r="P118" s="97"/>
    </row>
    <row r="119" spans="1:16" ht="15.75">
      <c r="A119" s="14"/>
      <c r="B119" s="14"/>
      <c r="C119" s="14"/>
      <c r="D119" s="14"/>
      <c r="E119" s="14"/>
      <c r="F119" s="14"/>
      <c r="G119" s="14"/>
      <c r="H119" s="14"/>
      <c r="I119" s="14"/>
      <c r="J119" s="12"/>
      <c r="K119" s="12"/>
      <c r="L119" s="12"/>
      <c r="M119" s="12"/>
      <c r="N119" s="97"/>
      <c r="O119" s="97"/>
      <c r="P119" s="97"/>
    </row>
    <row r="120" spans="1:16">
      <c r="A120" s="12"/>
      <c r="B120" s="16"/>
      <c r="C120" s="16"/>
      <c r="D120" s="16"/>
      <c r="E120" s="16"/>
      <c r="F120" s="16"/>
      <c r="G120" s="98"/>
      <c r="H120" s="98"/>
      <c r="I120" s="16"/>
      <c r="J120" s="16"/>
      <c r="K120" s="16"/>
      <c r="L120" s="16"/>
      <c r="M120" s="16"/>
      <c r="N120" s="97"/>
      <c r="O120" s="97"/>
      <c r="P120" s="97"/>
    </row>
    <row r="121" spans="1:16">
      <c r="A121" s="99"/>
      <c r="B121" s="16"/>
      <c r="C121" s="16"/>
      <c r="D121" s="16"/>
      <c r="E121" s="16"/>
      <c r="F121" s="16"/>
      <c r="G121" s="98"/>
      <c r="H121" s="98"/>
      <c r="I121" s="16"/>
      <c r="J121" s="16"/>
      <c r="K121" s="16"/>
      <c r="L121" s="16"/>
      <c r="M121" s="16"/>
      <c r="N121" s="97"/>
      <c r="O121" s="97"/>
      <c r="P121" s="97"/>
    </row>
    <row r="122" spans="1:16" ht="12.75" customHeight="1">
      <c r="A122" s="99"/>
      <c r="B122" s="100"/>
      <c r="C122" s="101"/>
      <c r="D122" s="102"/>
      <c r="E122" s="106"/>
      <c r="F122" s="100"/>
      <c r="G122" s="100"/>
      <c r="H122" s="100"/>
      <c r="I122" s="100"/>
      <c r="J122" s="101"/>
      <c r="K122" s="102"/>
      <c r="L122" s="106"/>
      <c r="M122" s="100"/>
      <c r="N122" s="97"/>
      <c r="O122" s="97"/>
      <c r="P122" s="97"/>
    </row>
    <row r="123" spans="1:16">
      <c r="A123" s="99"/>
      <c r="B123" s="100"/>
      <c r="C123" s="100"/>
      <c r="D123" s="100"/>
      <c r="E123" s="106"/>
      <c r="F123" s="100"/>
      <c r="G123" s="100"/>
      <c r="H123" s="100"/>
      <c r="I123" s="100"/>
      <c r="J123" s="100"/>
      <c r="K123" s="100"/>
      <c r="L123" s="106"/>
      <c r="M123" s="100"/>
      <c r="N123" s="97"/>
      <c r="O123" s="97"/>
      <c r="P123" s="97"/>
    </row>
    <row r="124" spans="1:16">
      <c r="A124" s="99"/>
      <c r="B124" s="100"/>
      <c r="C124" s="100"/>
      <c r="D124" s="100"/>
      <c r="E124" s="106"/>
      <c r="F124" s="100"/>
      <c r="G124" s="100"/>
      <c r="H124" s="100"/>
      <c r="I124" s="100"/>
      <c r="J124" s="100"/>
      <c r="K124" s="100"/>
      <c r="L124" s="106"/>
      <c r="M124" s="100"/>
      <c r="N124" s="97"/>
      <c r="O124" s="97"/>
      <c r="P124" s="97"/>
    </row>
    <row r="125" spans="1:16">
      <c r="A125" s="12"/>
      <c r="B125" s="93"/>
      <c r="C125" s="93"/>
      <c r="D125" s="93"/>
      <c r="E125" s="93"/>
      <c r="F125" s="94"/>
      <c r="G125" s="94"/>
      <c r="H125" s="94"/>
      <c r="I125" s="93"/>
      <c r="J125" s="93"/>
      <c r="K125" s="93"/>
      <c r="L125" s="93"/>
      <c r="M125" s="94"/>
      <c r="N125" s="97"/>
      <c r="O125" s="97"/>
      <c r="P125" s="97"/>
    </row>
    <row r="126" spans="1:16">
      <c r="A126" s="12"/>
      <c r="B126" s="93"/>
      <c r="C126" s="93"/>
      <c r="D126" s="93"/>
      <c r="E126" s="93"/>
      <c r="F126" s="94"/>
      <c r="G126" s="94"/>
      <c r="H126" s="94"/>
      <c r="I126" s="93"/>
      <c r="J126" s="93"/>
      <c r="K126" s="93"/>
      <c r="L126" s="93"/>
      <c r="M126" s="94"/>
      <c r="N126" s="97"/>
      <c r="O126" s="97"/>
      <c r="P126" s="97"/>
    </row>
    <row r="127" spans="1:16">
      <c r="A127" s="22"/>
      <c r="B127" s="93"/>
      <c r="C127" s="93"/>
      <c r="D127" s="93"/>
      <c r="E127" s="93"/>
      <c r="F127" s="94"/>
      <c r="G127" s="94"/>
      <c r="H127" s="94"/>
      <c r="I127" s="93"/>
      <c r="J127" s="93"/>
      <c r="K127" s="93"/>
      <c r="L127" s="93"/>
      <c r="M127" s="94"/>
      <c r="N127" s="97"/>
      <c r="O127" s="97"/>
      <c r="P127" s="97"/>
    </row>
    <row r="128" spans="1:16">
      <c r="A128" s="12"/>
      <c r="B128" s="93"/>
      <c r="C128" s="93"/>
      <c r="D128" s="93"/>
      <c r="E128" s="93"/>
      <c r="F128" s="94"/>
      <c r="G128" s="94"/>
      <c r="H128" s="94"/>
      <c r="I128" s="93"/>
      <c r="J128" s="93"/>
      <c r="K128" s="93"/>
      <c r="L128" s="93"/>
      <c r="M128" s="94"/>
      <c r="N128" s="97"/>
      <c r="O128" s="97"/>
      <c r="P128" s="97"/>
    </row>
    <row r="129" spans="1:16">
      <c r="A129" s="12"/>
      <c r="B129" s="93"/>
      <c r="C129" s="93"/>
      <c r="D129" s="93"/>
      <c r="E129" s="93"/>
      <c r="F129" s="94"/>
      <c r="G129" s="94"/>
      <c r="H129" s="94"/>
      <c r="I129" s="93"/>
      <c r="J129" s="93"/>
      <c r="K129" s="93"/>
      <c r="L129" s="93"/>
      <c r="M129" s="94"/>
      <c r="N129" s="97"/>
      <c r="O129" s="97"/>
      <c r="P129" s="97"/>
    </row>
    <row r="130" spans="1:16">
      <c r="A130" s="12"/>
      <c r="B130" s="93"/>
      <c r="C130" s="93"/>
      <c r="D130" s="93"/>
      <c r="E130" s="93"/>
      <c r="F130" s="94"/>
      <c r="G130" s="94"/>
      <c r="H130" s="94"/>
      <c r="I130" s="93"/>
      <c r="J130" s="93"/>
      <c r="K130" s="93"/>
      <c r="L130" s="93"/>
      <c r="M130" s="94"/>
      <c r="N130" s="97"/>
      <c r="O130" s="97"/>
      <c r="P130" s="97"/>
    </row>
    <row r="131" spans="1:16">
      <c r="A131" s="12"/>
      <c r="B131" s="93"/>
      <c r="C131" s="93"/>
      <c r="D131" s="93"/>
      <c r="E131" s="93"/>
      <c r="F131" s="94"/>
      <c r="G131" s="94"/>
      <c r="H131" s="94"/>
      <c r="I131" s="93"/>
      <c r="J131" s="93"/>
      <c r="K131" s="93"/>
      <c r="L131" s="93"/>
      <c r="M131" s="94"/>
      <c r="N131" s="97"/>
      <c r="O131" s="97"/>
      <c r="P131" s="97"/>
    </row>
    <row r="132" spans="1:16">
      <c r="A132" s="12"/>
      <c r="B132" s="93"/>
      <c r="C132" s="93"/>
      <c r="D132" s="93"/>
      <c r="E132" s="93"/>
      <c r="F132" s="94"/>
      <c r="G132" s="94"/>
      <c r="H132" s="94"/>
      <c r="I132" s="93"/>
      <c r="J132" s="93"/>
      <c r="K132" s="93"/>
      <c r="L132" s="93"/>
      <c r="M132" s="94"/>
      <c r="N132" s="97"/>
      <c r="O132" s="97"/>
      <c r="P132" s="97"/>
    </row>
    <row r="133" spans="1:16">
      <c r="A133" s="12"/>
      <c r="B133" s="93"/>
      <c r="C133" s="93"/>
      <c r="D133" s="93"/>
      <c r="E133" s="93"/>
      <c r="F133" s="94"/>
      <c r="G133" s="94"/>
      <c r="H133" s="94"/>
      <c r="I133" s="93"/>
      <c r="J133" s="93"/>
      <c r="K133" s="93"/>
      <c r="L133" s="93"/>
      <c r="M133" s="94"/>
      <c r="N133" s="97"/>
      <c r="O133" s="97"/>
      <c r="P133" s="97"/>
    </row>
    <row r="134" spans="1:16">
      <c r="A134" s="12"/>
      <c r="B134" s="93"/>
      <c r="C134" s="93"/>
      <c r="D134" s="93"/>
      <c r="E134" s="93"/>
      <c r="F134" s="94"/>
      <c r="G134" s="94"/>
      <c r="H134" s="94"/>
      <c r="I134" s="93"/>
      <c r="J134" s="93"/>
      <c r="K134" s="93"/>
      <c r="L134" s="93"/>
      <c r="M134" s="94"/>
      <c r="N134" s="97"/>
      <c r="O134" s="97"/>
      <c r="P134" s="97"/>
    </row>
    <row r="135" spans="1:16">
      <c r="A135" s="13"/>
      <c r="B135" s="93"/>
      <c r="C135" s="93"/>
      <c r="D135" s="93"/>
      <c r="E135" s="93"/>
      <c r="F135" s="94"/>
      <c r="G135" s="94"/>
      <c r="H135" s="94"/>
      <c r="I135" s="93"/>
      <c r="J135" s="93"/>
      <c r="K135" s="93"/>
      <c r="L135" s="93"/>
      <c r="M135" s="94"/>
      <c r="N135" s="97"/>
      <c r="O135" s="97"/>
      <c r="P135" s="97"/>
    </row>
    <row r="136" spans="1:16">
      <c r="A136" s="13"/>
      <c r="B136" s="93"/>
      <c r="C136" s="93"/>
      <c r="D136" s="93"/>
      <c r="E136" s="93"/>
      <c r="F136" s="94"/>
      <c r="G136" s="94"/>
      <c r="H136" s="94"/>
      <c r="I136" s="93"/>
      <c r="J136" s="93"/>
      <c r="K136" s="93"/>
      <c r="L136" s="93"/>
      <c r="M136" s="94"/>
      <c r="N136" s="97"/>
      <c r="O136" s="97"/>
      <c r="P136" s="97"/>
    </row>
    <row r="137" spans="1:16">
      <c r="A137" s="13"/>
      <c r="B137" s="93"/>
      <c r="C137" s="93"/>
      <c r="D137" s="93"/>
      <c r="E137" s="93"/>
      <c r="F137" s="94"/>
      <c r="G137" s="94"/>
      <c r="H137" s="94"/>
      <c r="I137" s="93"/>
      <c r="J137" s="93"/>
      <c r="K137" s="93"/>
      <c r="L137" s="93"/>
      <c r="M137" s="94"/>
      <c r="N137" s="97"/>
      <c r="O137" s="97"/>
      <c r="P137" s="97"/>
    </row>
    <row r="138" spans="1:16">
      <c r="A138" s="92"/>
      <c r="B138" s="92"/>
      <c r="C138" s="92"/>
      <c r="D138" s="92"/>
      <c r="E138" s="92"/>
      <c r="F138" s="92"/>
      <c r="G138" s="92"/>
      <c r="H138" s="92"/>
      <c r="I138" s="105"/>
      <c r="J138" s="92"/>
      <c r="K138" s="92"/>
      <c r="L138" s="92"/>
      <c r="M138" s="92"/>
      <c r="N138" s="97"/>
      <c r="O138" s="97"/>
      <c r="P138" s="97"/>
    </row>
    <row r="139" spans="1:16">
      <c r="A139" s="92"/>
      <c r="B139" s="95"/>
      <c r="C139" s="92"/>
      <c r="D139" s="92"/>
      <c r="E139" s="92"/>
      <c r="F139" s="92"/>
      <c r="G139" s="92"/>
      <c r="H139" s="92"/>
      <c r="I139" s="95"/>
      <c r="J139" s="92"/>
      <c r="K139" s="92"/>
      <c r="L139" s="92"/>
      <c r="M139" s="92"/>
      <c r="N139" s="97"/>
      <c r="O139" s="97"/>
      <c r="P139" s="97"/>
    </row>
    <row r="140" spans="1:16">
      <c r="A140" s="92"/>
      <c r="B140" s="92"/>
      <c r="C140" s="92"/>
      <c r="D140" s="92"/>
      <c r="E140" s="92"/>
      <c r="F140" s="92"/>
      <c r="G140" s="92"/>
      <c r="H140" s="92"/>
      <c r="I140" s="95"/>
      <c r="J140" s="92"/>
      <c r="K140" s="92"/>
      <c r="L140" s="92"/>
      <c r="M140" s="92"/>
      <c r="N140" s="97"/>
      <c r="O140" s="97"/>
      <c r="P140" s="97"/>
    </row>
    <row r="141" spans="1:16">
      <c r="A141" s="30"/>
      <c r="B141" s="30"/>
      <c r="C141" s="31"/>
      <c r="D141" s="31"/>
      <c r="E141" s="31"/>
      <c r="F141" s="31"/>
      <c r="G141" s="89"/>
      <c r="H141" s="89"/>
      <c r="I141" s="15"/>
      <c r="J141" s="15"/>
      <c r="K141" s="15"/>
      <c r="L141" s="15"/>
      <c r="M141" s="15"/>
      <c r="N141" s="97"/>
      <c r="O141" s="97"/>
      <c r="P141" s="97"/>
    </row>
    <row r="142" spans="1:16" ht="15.75">
      <c r="A142" s="30"/>
      <c r="B142" s="30"/>
      <c r="C142" s="32"/>
      <c r="D142" s="32"/>
      <c r="E142" s="32"/>
      <c r="F142" s="32"/>
      <c r="G142" s="90"/>
      <c r="H142" s="90"/>
      <c r="I142" s="14"/>
      <c r="J142" s="15"/>
      <c r="K142" s="15"/>
      <c r="L142" s="15"/>
      <c r="M142" s="15"/>
      <c r="N142" s="97"/>
      <c r="O142" s="97"/>
      <c r="P142" s="97"/>
    </row>
    <row r="143" spans="1:16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97"/>
      <c r="O143" s="97"/>
      <c r="P143" s="97"/>
    </row>
    <row r="144" spans="1:16">
      <c r="A144" s="17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97"/>
      <c r="O144" s="97"/>
      <c r="P144" s="97"/>
    </row>
    <row r="145" spans="1:16">
      <c r="A145" s="17"/>
      <c r="B145" s="18"/>
      <c r="C145" s="19"/>
      <c r="D145" s="20"/>
      <c r="E145" s="21"/>
      <c r="F145" s="18"/>
      <c r="G145" s="18"/>
      <c r="H145" s="18"/>
      <c r="I145" s="18"/>
      <c r="J145" s="19"/>
      <c r="K145" s="20"/>
      <c r="L145" s="21"/>
      <c r="M145" s="18"/>
      <c r="N145" s="97"/>
      <c r="O145" s="97"/>
      <c r="P145" s="97"/>
    </row>
    <row r="146" spans="1:16">
      <c r="A146" s="17"/>
      <c r="B146" s="18"/>
      <c r="C146" s="18"/>
      <c r="D146" s="18"/>
      <c r="E146" s="21"/>
      <c r="F146" s="18"/>
      <c r="G146" s="18"/>
      <c r="H146" s="18"/>
      <c r="I146" s="18"/>
      <c r="J146" s="18"/>
      <c r="K146" s="18"/>
      <c r="L146" s="22"/>
      <c r="M146" s="18"/>
      <c r="N146" s="97"/>
      <c r="O146" s="97"/>
      <c r="P146" s="97"/>
    </row>
    <row r="147" spans="1:16">
      <c r="A147" s="17"/>
      <c r="B147" s="18"/>
      <c r="C147" s="18"/>
      <c r="D147" s="18"/>
      <c r="E147" s="21"/>
      <c r="F147" s="18"/>
      <c r="G147" s="18"/>
      <c r="H147" s="18"/>
      <c r="I147" s="18"/>
      <c r="J147" s="18"/>
      <c r="K147" s="18"/>
      <c r="L147" s="22"/>
      <c r="M147" s="18"/>
      <c r="N147" s="97"/>
      <c r="O147" s="97"/>
      <c r="P147" s="97"/>
    </row>
    <row r="148" spans="1:16">
      <c r="A148" s="17"/>
      <c r="B148" s="18"/>
      <c r="C148" s="18"/>
      <c r="D148" s="18"/>
      <c r="E148" s="21"/>
      <c r="F148" s="18"/>
      <c r="G148" s="18"/>
      <c r="H148" s="18"/>
      <c r="I148" s="18"/>
      <c r="J148" s="18"/>
      <c r="K148" s="18"/>
      <c r="L148" s="22"/>
      <c r="M148" s="18"/>
      <c r="N148" s="97"/>
      <c r="O148" s="97"/>
      <c r="P148" s="97"/>
    </row>
    <row r="149" spans="1:16">
      <c r="A149" s="17"/>
      <c r="B149" s="18"/>
      <c r="C149" s="18"/>
      <c r="D149" s="18"/>
      <c r="E149" s="21"/>
      <c r="F149" s="18"/>
      <c r="G149" s="18"/>
      <c r="H149" s="18"/>
      <c r="I149" s="18"/>
      <c r="J149" s="18"/>
      <c r="K149" s="18"/>
      <c r="L149" s="22"/>
      <c r="M149" s="18"/>
      <c r="N149" s="97"/>
      <c r="O149" s="97"/>
      <c r="P149" s="97"/>
    </row>
    <row r="150" spans="1:16">
      <c r="A150" s="17"/>
      <c r="B150" s="18"/>
      <c r="C150" s="18"/>
      <c r="D150" s="18"/>
      <c r="E150" s="21"/>
      <c r="F150" s="18"/>
      <c r="G150" s="18"/>
      <c r="H150" s="18"/>
      <c r="I150" s="18"/>
      <c r="J150" s="18"/>
      <c r="K150" s="18"/>
      <c r="L150" s="22"/>
      <c r="M150" s="18"/>
      <c r="N150" s="97"/>
      <c r="O150" s="97"/>
      <c r="P150" s="97"/>
    </row>
    <row r="151" spans="1:16">
      <c r="A151" s="17"/>
      <c r="B151" s="18"/>
      <c r="C151" s="18"/>
      <c r="D151" s="18"/>
      <c r="E151" s="21"/>
      <c r="F151" s="18"/>
      <c r="G151" s="18"/>
      <c r="H151" s="18"/>
      <c r="I151" s="18"/>
      <c r="J151" s="18"/>
      <c r="K151" s="18"/>
      <c r="L151" s="22"/>
      <c r="M151" s="18"/>
      <c r="N151" s="97"/>
      <c r="O151" s="97"/>
      <c r="P151" s="97"/>
    </row>
    <row r="152" spans="1:1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97"/>
      <c r="O152" s="97"/>
      <c r="P152" s="97"/>
    </row>
    <row r="153" spans="1:1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97"/>
      <c r="O153" s="97"/>
      <c r="P153" s="97"/>
    </row>
    <row r="154" spans="1:16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97"/>
      <c r="O154" s="97"/>
      <c r="P154" s="97"/>
    </row>
    <row r="155" spans="1:16">
      <c r="A155" s="1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97"/>
      <c r="O155" s="97"/>
      <c r="P155" s="97"/>
    </row>
    <row r="156" spans="1:1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97"/>
      <c r="O156" s="97"/>
      <c r="P156" s="97"/>
    </row>
    <row r="157" spans="1:16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97"/>
      <c r="O157" s="97"/>
      <c r="P157" s="97"/>
    </row>
    <row r="158" spans="1:16" ht="15.75">
      <c r="A158" s="14"/>
      <c r="B158" s="14"/>
      <c r="C158" s="14"/>
      <c r="D158" s="14"/>
      <c r="E158" s="14"/>
      <c r="F158" s="14"/>
      <c r="G158" s="14"/>
      <c r="H158" s="14"/>
      <c r="I158" s="14"/>
      <c r="J158" s="12"/>
      <c r="K158" s="12"/>
      <c r="L158" s="12"/>
      <c r="M158" s="12"/>
      <c r="N158" s="97"/>
      <c r="O158" s="97"/>
      <c r="P158" s="97"/>
    </row>
    <row r="159" spans="1:16">
      <c r="A159" s="12"/>
      <c r="B159" s="16"/>
      <c r="C159" s="16"/>
      <c r="D159" s="16"/>
      <c r="E159" s="16"/>
      <c r="F159" s="16"/>
      <c r="G159" s="98"/>
      <c r="H159" s="98"/>
      <c r="I159" s="16"/>
      <c r="J159" s="16"/>
      <c r="K159" s="16"/>
      <c r="L159" s="16"/>
      <c r="M159" s="16"/>
      <c r="N159" s="97"/>
      <c r="O159" s="97"/>
      <c r="P159" s="97"/>
    </row>
    <row r="160" spans="1:16">
      <c r="A160" s="99"/>
      <c r="B160" s="16"/>
      <c r="C160" s="16"/>
      <c r="D160" s="16"/>
      <c r="E160" s="16"/>
      <c r="F160" s="16"/>
      <c r="G160" s="98"/>
      <c r="H160" s="98"/>
      <c r="I160" s="16"/>
      <c r="J160" s="16"/>
      <c r="K160" s="16"/>
      <c r="L160" s="16"/>
      <c r="M160" s="16"/>
      <c r="N160" s="97"/>
      <c r="O160" s="97"/>
      <c r="P160" s="97"/>
    </row>
    <row r="161" spans="1:16" ht="12.75" customHeight="1">
      <c r="A161" s="99"/>
      <c r="B161" s="100"/>
      <c r="C161" s="101"/>
      <c r="D161" s="102"/>
      <c r="E161" s="106"/>
      <c r="F161" s="100"/>
      <c r="G161" s="100"/>
      <c r="H161" s="100"/>
      <c r="I161" s="100"/>
      <c r="J161" s="101"/>
      <c r="K161" s="102"/>
      <c r="L161" s="106"/>
      <c r="M161" s="100"/>
      <c r="N161" s="97"/>
      <c r="O161" s="97"/>
      <c r="P161" s="97"/>
    </row>
    <row r="162" spans="1:16">
      <c r="A162" s="99"/>
      <c r="B162" s="100"/>
      <c r="C162" s="100"/>
      <c r="D162" s="100"/>
      <c r="E162" s="106"/>
      <c r="F162" s="100"/>
      <c r="G162" s="100"/>
      <c r="H162" s="100"/>
      <c r="I162" s="100"/>
      <c r="J162" s="100"/>
      <c r="K162" s="100"/>
      <c r="L162" s="106"/>
      <c r="M162" s="100"/>
      <c r="N162" s="97"/>
      <c r="O162" s="97"/>
      <c r="P162" s="97"/>
    </row>
    <row r="163" spans="1:16">
      <c r="A163" s="99"/>
      <c r="B163" s="100"/>
      <c r="C163" s="100"/>
      <c r="D163" s="100"/>
      <c r="E163" s="106"/>
      <c r="F163" s="100"/>
      <c r="G163" s="100"/>
      <c r="H163" s="100"/>
      <c r="I163" s="100"/>
      <c r="J163" s="100"/>
      <c r="K163" s="100"/>
      <c r="L163" s="106"/>
      <c r="M163" s="100"/>
      <c r="N163" s="97"/>
      <c r="O163" s="97"/>
      <c r="P163" s="97"/>
    </row>
    <row r="164" spans="1:16">
      <c r="A164" s="12"/>
      <c r="B164" s="93"/>
      <c r="C164" s="93"/>
      <c r="D164" s="93"/>
      <c r="E164" s="93"/>
      <c r="F164" s="94"/>
      <c r="G164" s="94"/>
      <c r="H164" s="94"/>
      <c r="I164" s="93"/>
      <c r="J164" s="93"/>
      <c r="K164" s="93"/>
      <c r="L164" s="93"/>
      <c r="M164" s="94"/>
      <c r="N164" s="97"/>
      <c r="O164" s="97"/>
      <c r="P164" s="97"/>
    </row>
    <row r="165" spans="1:16">
      <c r="A165" s="12"/>
      <c r="B165" s="93"/>
      <c r="C165" s="93"/>
      <c r="D165" s="93"/>
      <c r="E165" s="93"/>
      <c r="F165" s="94"/>
      <c r="G165" s="94"/>
      <c r="H165" s="94"/>
      <c r="I165" s="93"/>
      <c r="J165" s="93"/>
      <c r="K165" s="93"/>
      <c r="L165" s="93"/>
      <c r="M165" s="94"/>
      <c r="N165" s="97"/>
      <c r="O165" s="97"/>
      <c r="P165" s="97"/>
    </row>
    <row r="166" spans="1:16">
      <c r="A166" s="22"/>
      <c r="B166" s="93"/>
      <c r="C166" s="93"/>
      <c r="D166" s="93"/>
      <c r="E166" s="93"/>
      <c r="F166" s="94"/>
      <c r="G166" s="94"/>
      <c r="H166" s="94"/>
      <c r="I166" s="93"/>
      <c r="J166" s="93"/>
      <c r="K166" s="93"/>
      <c r="L166" s="93"/>
      <c r="M166" s="94"/>
      <c r="N166" s="97"/>
      <c r="O166" s="97"/>
      <c r="P166" s="97"/>
    </row>
    <row r="167" spans="1:16">
      <c r="A167" s="12"/>
      <c r="B167" s="93"/>
      <c r="C167" s="93"/>
      <c r="D167" s="93"/>
      <c r="E167" s="93"/>
      <c r="F167" s="94"/>
      <c r="G167" s="94"/>
      <c r="H167" s="94"/>
      <c r="I167" s="93"/>
      <c r="J167" s="93"/>
      <c r="K167" s="93"/>
      <c r="L167" s="93"/>
      <c r="M167" s="94"/>
      <c r="N167" s="97"/>
      <c r="O167" s="97"/>
      <c r="P167" s="97"/>
    </row>
    <row r="168" spans="1:16">
      <c r="A168" s="12"/>
      <c r="B168" s="93"/>
      <c r="C168" s="93"/>
      <c r="D168" s="93"/>
      <c r="E168" s="93"/>
      <c r="F168" s="94"/>
      <c r="G168" s="94"/>
      <c r="H168" s="94"/>
      <c r="I168" s="93"/>
      <c r="J168" s="93"/>
      <c r="K168" s="93"/>
      <c r="L168" s="93"/>
      <c r="M168" s="94"/>
      <c r="N168" s="97"/>
      <c r="O168" s="97"/>
      <c r="P168" s="97"/>
    </row>
    <row r="169" spans="1:16">
      <c r="A169" s="12"/>
      <c r="B169" s="93"/>
      <c r="C169" s="93"/>
      <c r="D169" s="93"/>
      <c r="E169" s="93"/>
      <c r="F169" s="94"/>
      <c r="G169" s="94"/>
      <c r="H169" s="94"/>
      <c r="I169" s="93"/>
      <c r="J169" s="93"/>
      <c r="K169" s="93"/>
      <c r="L169" s="93"/>
      <c r="M169" s="94"/>
      <c r="N169" s="97"/>
      <c r="O169" s="97"/>
      <c r="P169" s="97"/>
    </row>
    <row r="170" spans="1:16">
      <c r="A170" s="12"/>
      <c r="B170" s="93"/>
      <c r="C170" s="93"/>
      <c r="D170" s="93"/>
      <c r="E170" s="93"/>
      <c r="F170" s="94"/>
      <c r="G170" s="94"/>
      <c r="H170" s="94"/>
      <c r="I170" s="93"/>
      <c r="J170" s="93"/>
      <c r="K170" s="93"/>
      <c r="L170" s="93"/>
      <c r="M170" s="94"/>
      <c r="N170" s="97"/>
      <c r="O170" s="97"/>
      <c r="P170" s="97"/>
    </row>
    <row r="171" spans="1:16">
      <c r="A171" s="12"/>
      <c r="B171" s="93"/>
      <c r="C171" s="93"/>
      <c r="D171" s="93"/>
      <c r="E171" s="93"/>
      <c r="F171" s="94"/>
      <c r="G171" s="94"/>
      <c r="H171" s="94"/>
      <c r="I171" s="93"/>
      <c r="J171" s="93"/>
      <c r="K171" s="93"/>
      <c r="L171" s="93"/>
      <c r="M171" s="94"/>
      <c r="N171" s="97"/>
      <c r="O171" s="97"/>
      <c r="P171" s="97"/>
    </row>
    <row r="172" spans="1:16">
      <c r="A172" s="12"/>
      <c r="B172" s="93"/>
      <c r="C172" s="93"/>
      <c r="D172" s="93"/>
      <c r="E172" s="93"/>
      <c r="F172" s="94"/>
      <c r="G172" s="94"/>
      <c r="H172" s="94"/>
      <c r="I172" s="93"/>
      <c r="J172" s="93"/>
      <c r="K172" s="93"/>
      <c r="L172" s="93"/>
      <c r="M172" s="94"/>
      <c r="N172" s="97"/>
      <c r="O172" s="97"/>
      <c r="P172" s="97"/>
    </row>
    <row r="173" spans="1:16">
      <c r="A173" s="12"/>
      <c r="B173" s="93"/>
      <c r="C173" s="93"/>
      <c r="D173" s="93"/>
      <c r="E173" s="93"/>
      <c r="F173" s="94"/>
      <c r="G173" s="94"/>
      <c r="H173" s="94"/>
      <c r="I173" s="93"/>
      <c r="J173" s="93"/>
      <c r="K173" s="93"/>
      <c r="L173" s="93"/>
      <c r="M173" s="94"/>
      <c r="N173" s="97"/>
      <c r="O173" s="97"/>
      <c r="P173" s="97"/>
    </row>
    <row r="174" spans="1:16">
      <c r="A174" s="13"/>
      <c r="B174" s="93"/>
      <c r="C174" s="93"/>
      <c r="D174" s="93"/>
      <c r="E174" s="93"/>
      <c r="F174" s="94"/>
      <c r="G174" s="94"/>
      <c r="H174" s="94"/>
      <c r="I174" s="93"/>
      <c r="J174" s="93"/>
      <c r="K174" s="93"/>
      <c r="L174" s="93"/>
      <c r="M174" s="94"/>
      <c r="N174" s="97"/>
      <c r="O174" s="97"/>
      <c r="P174" s="97"/>
    </row>
    <row r="175" spans="1:16">
      <c r="A175" s="13"/>
      <c r="B175" s="93"/>
      <c r="C175" s="93"/>
      <c r="D175" s="93"/>
      <c r="E175" s="93"/>
      <c r="F175" s="94"/>
      <c r="G175" s="94"/>
      <c r="H175" s="94"/>
      <c r="I175" s="93"/>
      <c r="J175" s="93"/>
      <c r="K175" s="93"/>
      <c r="L175" s="93"/>
      <c r="M175" s="94"/>
      <c r="N175" s="97"/>
      <c r="O175" s="97"/>
      <c r="P175" s="97"/>
    </row>
    <row r="176" spans="1:16">
      <c r="A176" s="13"/>
      <c r="B176" s="93"/>
      <c r="C176" s="93"/>
      <c r="D176" s="93"/>
      <c r="E176" s="93"/>
      <c r="F176" s="94"/>
      <c r="G176" s="94"/>
      <c r="H176" s="94"/>
      <c r="I176" s="93"/>
      <c r="J176" s="93"/>
      <c r="K176" s="93"/>
      <c r="L176" s="93"/>
      <c r="M176" s="94"/>
      <c r="N176" s="97"/>
      <c r="O176" s="97"/>
      <c r="P176" s="97"/>
    </row>
    <row r="177" spans="1:16">
      <c r="A177" s="92"/>
      <c r="B177" s="92"/>
      <c r="C177" s="92"/>
      <c r="D177" s="92"/>
      <c r="E177" s="92"/>
      <c r="F177" s="92"/>
      <c r="G177" s="92"/>
      <c r="H177" s="92"/>
      <c r="I177" s="105"/>
      <c r="J177" s="92"/>
      <c r="K177" s="92"/>
      <c r="L177" s="92"/>
      <c r="M177" s="92"/>
      <c r="N177" s="97"/>
      <c r="O177" s="97"/>
      <c r="P177" s="97"/>
    </row>
    <row r="178" spans="1:16">
      <c r="A178" s="92"/>
      <c r="B178" s="95"/>
      <c r="C178" s="92"/>
      <c r="D178" s="92"/>
      <c r="E178" s="92"/>
      <c r="F178" s="92"/>
      <c r="G178" s="92"/>
      <c r="H178" s="92"/>
      <c r="I178" s="95"/>
      <c r="J178" s="92"/>
      <c r="K178" s="92"/>
      <c r="L178" s="92"/>
      <c r="M178" s="92"/>
      <c r="N178" s="97"/>
      <c r="O178" s="97"/>
      <c r="P178" s="97"/>
    </row>
    <row r="179" spans="1:16">
      <c r="A179" s="92"/>
      <c r="B179" s="92"/>
      <c r="C179" s="92"/>
      <c r="D179" s="92"/>
      <c r="E179" s="92"/>
      <c r="F179" s="92"/>
      <c r="G179" s="92"/>
      <c r="H179" s="92"/>
      <c r="I179" s="95"/>
      <c r="J179" s="92"/>
      <c r="K179" s="92"/>
      <c r="L179" s="92"/>
      <c r="M179" s="92"/>
      <c r="N179" s="97"/>
      <c r="O179" s="97"/>
      <c r="P179" s="97"/>
    </row>
    <row r="180" spans="1:16">
      <c r="A180" s="30"/>
      <c r="B180" s="30"/>
      <c r="C180" s="31"/>
      <c r="D180" s="31"/>
      <c r="E180" s="31"/>
      <c r="F180" s="31"/>
      <c r="G180" s="89"/>
      <c r="H180" s="89"/>
      <c r="I180" s="15"/>
      <c r="J180" s="15"/>
      <c r="K180" s="15"/>
      <c r="L180" s="15"/>
      <c r="M180" s="15"/>
      <c r="N180" s="97"/>
      <c r="O180" s="97"/>
      <c r="P180" s="97"/>
    </row>
    <row r="181" spans="1:16">
      <c r="A181" s="30"/>
      <c r="B181" s="30"/>
      <c r="C181" s="32"/>
      <c r="D181" s="32"/>
      <c r="E181" s="32"/>
      <c r="F181" s="32"/>
      <c r="G181" s="90"/>
      <c r="H181" s="90"/>
      <c r="I181" s="15"/>
      <c r="J181" s="15"/>
      <c r="K181" s="15"/>
      <c r="L181" s="15"/>
      <c r="M181" s="15"/>
      <c r="N181" s="97"/>
      <c r="O181" s="97"/>
      <c r="P181" s="97"/>
    </row>
    <row r="182" spans="1:16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1:16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1:16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1:16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1:16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</sheetData>
  <mergeCells count="12">
    <mergeCell ref="A26:B26"/>
    <mergeCell ref="C26:F26"/>
    <mergeCell ref="A27:B27"/>
    <mergeCell ref="C27:F27"/>
    <mergeCell ref="E12:E14"/>
    <mergeCell ref="B1:L1"/>
    <mergeCell ref="K2:M2"/>
    <mergeCell ref="L12:L14"/>
    <mergeCell ref="A20:A22"/>
    <mergeCell ref="B10:H11"/>
    <mergeCell ref="I10:O11"/>
    <mergeCell ref="C9:Q9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Tab. č. 1 Plán N a V DS.</vt:lpstr>
      <vt:lpstr>personál</vt:lpstr>
    </vt:vector>
  </TitlesOfParts>
  <Company>KUMSK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Kuhejdová</dc:creator>
  <cp:lastModifiedBy>Uživatel</cp:lastModifiedBy>
  <cp:lastPrinted>2018-01-25T13:59:34Z</cp:lastPrinted>
  <dcterms:created xsi:type="dcterms:W3CDTF">2015-01-13T11:47:32Z</dcterms:created>
  <dcterms:modified xsi:type="dcterms:W3CDTF">2018-03-26T14:19:17Z</dcterms:modified>
</cp:coreProperties>
</file>